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Z:\Javna_nabava_Priprema\Fond solidarnosti\RADOVI\FINAL za objavu\"/>
    </mc:Choice>
  </mc:AlternateContent>
  <xr:revisionPtr revIDLastSave="0" documentId="13_ncr:1_{4D1D7691-1905-4073-AB29-FC2F8C8FB6A3}" xr6:coauthVersionLast="47" xr6:coauthVersionMax="47" xr10:uidLastSave="{00000000-0000-0000-0000-000000000000}"/>
  <bookViews>
    <workbookView xWindow="-120" yWindow="-120" windowWidth="29040" windowHeight="15840" tabRatio="877" activeTab="9" xr2:uid="{00000000-000D-0000-FFFF-FFFF00000000}"/>
  </bookViews>
  <sheets>
    <sheet name="NASLOVNICA" sheetId="22" r:id="rId1"/>
    <sheet name="GRAĐ-SJEVER" sheetId="1" r:id="rId2"/>
    <sheet name="GRIJANJE-OPĆI" sheetId="6" r:id="rId3"/>
    <sheet name="GRIJANJE-RADOVI" sheetId="7" r:id="rId4"/>
    <sheet name="GRIJANJE-REKAP" sheetId="8" r:id="rId5"/>
    <sheet name="VODOVOD-NASLOV" sheetId="9" r:id="rId6"/>
    <sheet name="VODOVOD-OPĆI" sheetId="10" r:id="rId7"/>
    <sheet name="VODOVOD-RADOVI" sheetId="11" r:id="rId8"/>
    <sheet name="VODOVOD-REKAP" sheetId="12" r:id="rId9"/>
    <sheet name="REKAPITULACIJA" sheetId="28"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__ns1">'[1]1'!#REF!</definedName>
    <definedName name="___ns1">'[1]1'!#REF!</definedName>
    <definedName name="__ns1">'[1]1'!#REF!</definedName>
    <definedName name="_ns1">'[1]1'!#REF!</definedName>
    <definedName name="a" localSheetId="5">#REF!</definedName>
    <definedName name="a" localSheetId="6">#REF!</definedName>
    <definedName name="a" localSheetId="7">#REF!</definedName>
    <definedName name="a" localSheetId="8">#REF!</definedName>
    <definedName name="a">#REF!</definedName>
    <definedName name="AA">#REF!</definedName>
    <definedName name="aaa">#REF!</definedName>
    <definedName name="aaaa">'[1]1'!#REF!</definedName>
    <definedName name="AAAAAAA">'[1]1'!#REF!</definedName>
    <definedName name="adsdasdads">#REF!</definedName>
    <definedName name="AE">#REF!</definedName>
    <definedName name="AEAE">#REF!</definedName>
    <definedName name="aluminijska">#REF!</definedName>
    <definedName name="asadasdsd">#REF!</definedName>
    <definedName name="bbbb">'[1]1'!#REF!</definedName>
    <definedName name="betonska">#REF!</definedName>
    <definedName name="BROD" localSheetId="5">#REF!</definedName>
    <definedName name="BROD" localSheetId="6">#REF!</definedName>
    <definedName name="BROD" localSheetId="7">#REF!</definedName>
    <definedName name="BROD" localSheetId="8">#REF!</definedName>
    <definedName name="BROD">#REF!</definedName>
    <definedName name="buipbp">'[1]1'!#REF!</definedName>
    <definedName name="Copy_of_DA669E372">#REF!</definedName>
    <definedName name="č">'[1]1'!#REF!</definedName>
    <definedName name="ć">#REF!</definedName>
    <definedName name="d" localSheetId="5">#REF!</definedName>
    <definedName name="d" localSheetId="6">#REF!</definedName>
    <definedName name="d" localSheetId="7">#REF!</definedName>
    <definedName name="d" localSheetId="8">#REF!</definedName>
    <definedName name="d">#REF!</definedName>
    <definedName name="dadsasa">#REF!</definedName>
    <definedName name="DALEKOVOD" localSheetId="5">#REF!</definedName>
    <definedName name="DALEKOVOD" localSheetId="6">#REF!</definedName>
    <definedName name="DALEKOVOD" localSheetId="7">#REF!</definedName>
    <definedName name="DALEKOVOD" localSheetId="8">#REF!</definedName>
    <definedName name="DALEKOVOD">#REF!</definedName>
    <definedName name="DAS">#REF!</definedName>
    <definedName name="dd" localSheetId="5">#REF!</definedName>
    <definedName name="dd" localSheetId="6">#REF!</definedName>
    <definedName name="dd" localSheetId="7">#REF!</definedName>
    <definedName name="dd" localSheetId="8">#REF!</definedName>
    <definedName name="dd">#REF!</definedName>
    <definedName name="DFS">#REF!</definedName>
    <definedName name="DGF">#REF!</definedName>
    <definedName name="DSA">#REF!</definedName>
    <definedName name="DSAS">#REF!</definedName>
    <definedName name="dsg">#REF!</definedName>
    <definedName name="đšđš">#REF!</definedName>
    <definedName name="fff">'[1]1'!#REF!</definedName>
    <definedName name="fffaaw3e">'[1]1'!#REF!</definedName>
    <definedName name="fffweqvq">'[1]1'!#REF!</definedName>
    <definedName name="fqfhrjjkztk">'[1]1'!#REF!</definedName>
    <definedName name="fwgwg">'[1]1'!#REF!</definedName>
    <definedName name="GDF">#REF!</definedName>
    <definedName name="GF">'[1]1'!#REF!</definedName>
    <definedName name="gradbena">#REF!</definedName>
    <definedName name="Gradec">#REF!</definedName>
    <definedName name="GRANIT">[2]FAKTORI!$B$4</definedName>
    <definedName name="GRANIT1">[2]FAKTORI!$B$5</definedName>
    <definedName name="h">#REF!</definedName>
    <definedName name="HD">#REF!</definedName>
    <definedName name="hglhvf.č">'[1]1'!#REF!</definedName>
    <definedName name="HIDRA" localSheetId="5">[3]FAKTORI!$B$4</definedName>
    <definedName name="HIDRA" localSheetId="6">[3]FAKTORI!$B$4</definedName>
    <definedName name="HIDRA" localSheetId="7">[3]FAKTORI!$B$4</definedName>
    <definedName name="HIDRA" localSheetId="8">[3]FAKTORI!$B$4</definedName>
    <definedName name="HIDRA">[4]FAKTORI!$B$4</definedName>
    <definedName name="hjhhz">'[1]1'!#REF!</definedName>
    <definedName name="i" localSheetId="5">#REF!</definedName>
    <definedName name="i" localSheetId="6">#REF!</definedName>
    <definedName name="i" localSheetId="7">#REF!</definedName>
    <definedName name="i" localSheetId="8">#REF!</definedName>
    <definedName name="i">#REF!</definedName>
    <definedName name="ii" localSheetId="5">#REF!</definedName>
    <definedName name="ii" localSheetId="6">#REF!</definedName>
    <definedName name="ii" localSheetId="7">#REF!</definedName>
    <definedName name="ii" localSheetId="8">#REF!</definedName>
    <definedName name="ii">#REF!</definedName>
    <definedName name="instalacijska">#REF!</definedName>
    <definedName name="is" localSheetId="5">#REF!</definedName>
    <definedName name="is" localSheetId="6">#REF!</definedName>
    <definedName name="is" localSheetId="7">#REF!</definedName>
    <definedName name="is" localSheetId="8">#REF!</definedName>
    <definedName name="is">#REF!</definedName>
    <definedName name="_xlnm.Print_Titles" localSheetId="1">'GRAĐ-SJEVER'!$1:$6</definedName>
    <definedName name="_xlnm.Print_Titles" localSheetId="0">NASLOVNICA!$1:$4</definedName>
    <definedName name="_xlnm.Print_Titles" localSheetId="7">'VODOVOD-RADOVI'!$1:$1</definedName>
    <definedName name="j">#REF!</definedName>
    <definedName name="jjjjj">'[1]1'!#REF!</definedName>
    <definedName name="jm">#REF!</definedName>
    <definedName name="jpip">'[1]1'!#REF!</definedName>
    <definedName name="ju">'[1]1'!#REF!</definedName>
    <definedName name="k">#REF!</definedName>
    <definedName name="keramicarska">#REF!</definedName>
    <definedName name="kh">'[1]1'!#REF!</definedName>
    <definedName name="kk">'[1]1'!#REF!</definedName>
    <definedName name="klklki">'[1]1'!#REF!</definedName>
    <definedName name="kljucavnicarska">#REF!</definedName>
    <definedName name="krizanje">#REF!</definedName>
    <definedName name="krovskokleparska">#REF!</definedName>
    <definedName name="l" localSheetId="5">#REF!</definedName>
    <definedName name="l" localSheetId="6">#REF!</definedName>
    <definedName name="l" localSheetId="7">#REF!</definedName>
    <definedName name="l" localSheetId="8">#REF!</definedName>
    <definedName name="l">#REF!</definedName>
    <definedName name="lcflcd">'[1]1'!#REF!</definedName>
    <definedName name="m">#REF!</definedName>
    <definedName name="mavcnokartonska">#REF!</definedName>
    <definedName name="mizarska">#REF!</definedName>
    <definedName name="n" localSheetId="5">#REF!</definedName>
    <definedName name="n" localSheetId="6">#REF!</definedName>
    <definedName name="n" localSheetId="7">#REF!</definedName>
    <definedName name="n" localSheetId="8">#REF!</definedName>
    <definedName name="n">#REF!</definedName>
    <definedName name="ne">#REF!</definedName>
    <definedName name="nnm" localSheetId="5">#REF!</definedName>
    <definedName name="nnm" localSheetId="6">#REF!</definedName>
    <definedName name="nnm" localSheetId="7">#REF!</definedName>
    <definedName name="nnm" localSheetId="8">#REF!</definedName>
    <definedName name="nnm">#REF!</definedName>
    <definedName name="o" localSheetId="5">#REF!</definedName>
    <definedName name="o" localSheetId="6">#REF!</definedName>
    <definedName name="o" localSheetId="7">#REF!</definedName>
    <definedName name="o" localSheetId="8">#REF!</definedName>
    <definedName name="o">#REF!</definedName>
    <definedName name="obrtniska">#REF!</definedName>
    <definedName name="odvodnavanje">#REF!</definedName>
    <definedName name="OLE_LINK2" localSheetId="5">#REF!</definedName>
    <definedName name="OLE_LINK2" localSheetId="6">#REF!</definedName>
    <definedName name="OLE_LINK2" localSheetId="7">#REF!</definedName>
    <definedName name="OLE_LINK2" localSheetId="8">#REF!</definedName>
    <definedName name="OLE_LINK2">#REF!</definedName>
    <definedName name="oooo">'[1]1'!#REF!</definedName>
    <definedName name="penobetonerska">#REF!</definedName>
    <definedName name="po" localSheetId="5">#REF!</definedName>
    <definedName name="po" localSheetId="6">#REF!</definedName>
    <definedName name="po" localSheetId="7">#REF!</definedName>
    <definedName name="po" localSheetId="8">#REF!</definedName>
    <definedName name="po">#REF!</definedName>
    <definedName name="_xlnm.Print_Area" localSheetId="1">'GRAĐ-SJEVER'!$A$1:$G$267</definedName>
    <definedName name="_xlnm.Print_Area" localSheetId="2">'GRIJANJE-OPĆI'!$A$1:$F$49</definedName>
    <definedName name="_xlnm.Print_Area" localSheetId="3">'GRIJANJE-RADOVI'!$A$1:$F$12</definedName>
    <definedName name="_xlnm.Print_Area" localSheetId="4">'GRIJANJE-REKAP'!$A$1:$C$5</definedName>
    <definedName name="_xlnm.Print_Area" localSheetId="0">NASLOVNICA!$A$1:$G$20</definedName>
    <definedName name="_xlnm.Print_Area" localSheetId="9">REKAPITULACIJA!$A$1:$F$11</definedName>
    <definedName name="_xlnm.Print_Area" localSheetId="5">'VODOVOD-NASLOV'!$A$1:$E$33</definedName>
    <definedName name="_xlnm.Print_Area" localSheetId="6">#REF!</definedName>
    <definedName name="_xlnm.Print_Area" localSheetId="7">'VODOVOD-RADOVI'!$A$1:$F$13</definedName>
    <definedName name="_xlnm.Print_Area" localSheetId="8">'VODOVOD-REKAP'!$A$1:$C$4</definedName>
    <definedName name="_xlnm.Print_Area">#REF!</definedName>
    <definedName name="POPUST">[5]FAKTORI!$B$2</definedName>
    <definedName name="POPUST_2">[6]FAKTORI!$B$3</definedName>
    <definedName name="POSTO">[7]Rekapitulacija!$C$52</definedName>
    <definedName name="pupdr567">'[1]1'!#REF!</definedName>
    <definedName name="pupu">'[1]1'!#REF!</definedName>
    <definedName name="qq">'[1]1'!#REF!</definedName>
    <definedName name="ret">'[1]1'!#REF!</definedName>
    <definedName name="s" localSheetId="5">#REF!</definedName>
    <definedName name="s" localSheetId="6">#REF!</definedName>
    <definedName name="s" localSheetId="7">#REF!</definedName>
    <definedName name="s" localSheetId="8">#REF!</definedName>
    <definedName name="s">#REF!</definedName>
    <definedName name="sasa">'[1]1'!#REF!</definedName>
    <definedName name="sdada">#REF!</definedName>
    <definedName name="sdadsad">#REF!</definedName>
    <definedName name="slikopleskarska">#REF!</definedName>
    <definedName name="ssdasdad">#REF!</definedName>
    <definedName name="st" localSheetId="5">#REF!</definedName>
    <definedName name="st" localSheetId="6">#REF!</definedName>
    <definedName name="st" localSheetId="7">#REF!</definedName>
    <definedName name="st" localSheetId="8">#REF!</definedName>
    <definedName name="st">'[1]20'!$I$1</definedName>
    <definedName name="SWIETELSKY">[8]FAKTORI!$B$3</definedName>
    <definedName name="š">'[1]1'!#REF!</definedName>
    <definedName name="tehnologija">#REF!</definedName>
    <definedName name="tesarska">#REF!</definedName>
    <definedName name="TZ">#REF!</definedName>
    <definedName name="u">'[1]1'!#REF!</definedName>
    <definedName name="utj">'[1]1'!#REF!</definedName>
    <definedName name="v">'[1]1'!#REF!</definedName>
    <definedName name="VENT_REK">#REF!</definedName>
    <definedName name="vhf.cf">'[1]1'!#REF!</definedName>
    <definedName name="vvvv">'[1]1'!#REF!</definedName>
    <definedName name="wq3e5t">'[1]1'!#REF!</definedName>
    <definedName name="WW">#REF!</definedName>
    <definedName name="x">'[1]1'!#REF!</definedName>
    <definedName name="xdc78d">'[1]1'!#REF!</definedName>
    <definedName name="y">'[1]1'!#REF!</definedName>
    <definedName name="yx" localSheetId="5">#REF!</definedName>
    <definedName name="yx" localSheetId="6">#REF!</definedName>
    <definedName name="yx" localSheetId="7">#REF!</definedName>
    <definedName name="yx" localSheetId="8">#REF!</definedName>
    <definedName name="yx">#REF!</definedName>
    <definedName name="z" localSheetId="5">#REF!</definedName>
    <definedName name="z" localSheetId="6">#REF!</definedName>
    <definedName name="z" localSheetId="7">#REF!</definedName>
    <definedName name="z" localSheetId="8">#REF!</definedName>
    <definedName name="z">#REF!</definedName>
    <definedName name="zemeljska">#REF!</definedName>
    <definedName name="zidarska">#REF!</definedName>
    <definedName name="ž">'[1]1'!#REF!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1" l="1"/>
  <c r="H46" i="6"/>
  <c r="I46" i="6" s="1"/>
  <c r="H47" i="6"/>
  <c r="I47" i="6"/>
  <c r="H48" i="6"/>
  <c r="I48" i="6" s="1"/>
  <c r="H49" i="6" l="1"/>
  <c r="I49" i="6" s="1"/>
  <c r="F216" i="1" l="1"/>
  <c r="F223" i="1"/>
  <c r="F224" i="1"/>
  <c r="F225" i="1"/>
  <c r="F226" i="1"/>
  <c r="F228" i="1"/>
  <c r="F229" i="1"/>
  <c r="F231" i="1" l="1"/>
  <c r="F218" i="1"/>
  <c r="F34" i="1" l="1"/>
  <c r="F108" i="11" l="1"/>
  <c r="A108" i="11"/>
  <c r="F107" i="11"/>
  <c r="A107" i="11"/>
  <c r="F106" i="11"/>
  <c r="A106" i="11"/>
  <c r="F105" i="11"/>
  <c r="A105" i="11"/>
  <c r="F104" i="11"/>
  <c r="A104" i="11"/>
  <c r="F97" i="11"/>
  <c r="A97" i="11"/>
  <c r="F96" i="11"/>
  <c r="A96" i="11"/>
  <c r="F95" i="11"/>
  <c r="A95" i="11"/>
  <c r="F94" i="11"/>
  <c r="A94" i="11"/>
  <c r="F93" i="11"/>
  <c r="A93" i="11"/>
  <c r="F92" i="11"/>
  <c r="A92" i="11"/>
  <c r="F91" i="11"/>
  <c r="A91" i="11"/>
  <c r="F90" i="11"/>
  <c r="A90" i="11"/>
  <c r="F89" i="11"/>
  <c r="A89" i="11"/>
  <c r="F88" i="11"/>
  <c r="A88" i="11"/>
  <c r="F87" i="11"/>
  <c r="A87" i="11"/>
  <c r="F86" i="11"/>
  <c r="A86" i="11"/>
  <c r="F85" i="11"/>
  <c r="A85" i="11"/>
  <c r="F84" i="11"/>
  <c r="A84" i="11"/>
  <c r="F83" i="11"/>
  <c r="A83" i="11"/>
  <c r="F82" i="11"/>
  <c r="A82" i="11"/>
  <c r="F81" i="11"/>
  <c r="A81" i="11"/>
  <c r="F80" i="11"/>
  <c r="A80" i="11"/>
  <c r="F79" i="11"/>
  <c r="A79" i="11"/>
  <c r="F78" i="11"/>
  <c r="A78" i="11"/>
  <c r="F77" i="11"/>
  <c r="A77" i="11"/>
  <c r="F23" i="11"/>
  <c r="A23" i="11"/>
  <c r="F22" i="11"/>
  <c r="A22" i="11"/>
  <c r="F21" i="11"/>
  <c r="A21" i="11"/>
  <c r="F20" i="11"/>
  <c r="A20" i="11"/>
  <c r="F17" i="11"/>
  <c r="A17" i="11"/>
  <c r="F10" i="11"/>
  <c r="A10" i="11"/>
  <c r="F9" i="11"/>
  <c r="A9" i="11"/>
  <c r="F8" i="11"/>
  <c r="A8" i="11"/>
  <c r="F7" i="11"/>
  <c r="A7" i="11"/>
  <c r="F6" i="11"/>
  <c r="A6" i="11"/>
  <c r="F5" i="11"/>
  <c r="A5" i="11"/>
  <c r="F10" i="7"/>
  <c r="F9" i="7"/>
  <c r="F8" i="7"/>
  <c r="F7" i="7"/>
  <c r="F6" i="7"/>
  <c r="H5" i="7"/>
  <c r="H6" i="7" s="1"/>
  <c r="F5" i="7"/>
  <c r="F38" i="6"/>
  <c r="F37" i="6"/>
  <c r="F36" i="6"/>
  <c r="F35" i="6"/>
  <c r="F34" i="6"/>
  <c r="F29" i="6"/>
  <c r="F28" i="6"/>
  <c r="F27" i="6"/>
  <c r="F26" i="6"/>
  <c r="F25" i="6"/>
  <c r="F17" i="6"/>
  <c r="F16" i="6"/>
  <c r="F14" i="6"/>
  <c r="F13" i="6"/>
  <c r="F12" i="6"/>
  <c r="F11" i="6"/>
  <c r="F10" i="6"/>
  <c r="F9" i="6"/>
  <c r="F8" i="6"/>
  <c r="F7" i="6"/>
  <c r="F6" i="6"/>
  <c r="H5" i="6"/>
  <c r="I5" i="6" s="1"/>
  <c r="A5" i="6" s="1"/>
  <c r="H6" i="6" s="1"/>
  <c r="I6" i="6" s="1"/>
  <c r="A6" i="6" s="1"/>
  <c r="H7" i="6" s="1"/>
  <c r="I7" i="6" s="1"/>
  <c r="A7" i="6" s="1"/>
  <c r="H8" i="6" s="1"/>
  <c r="I8" i="6" s="1"/>
  <c r="A8" i="6" s="1"/>
  <c r="H9" i="6" s="1"/>
  <c r="I9" i="6" s="1"/>
  <c r="A9" i="6" s="1"/>
  <c r="H10" i="6" s="1"/>
  <c r="I10" i="6" s="1"/>
  <c r="A10" i="6" s="1"/>
  <c r="H11" i="6" s="1"/>
  <c r="I11" i="6" s="1"/>
  <c r="A11" i="6" s="1"/>
  <c r="H12" i="6" s="1"/>
  <c r="I12" i="6" s="1"/>
  <c r="A12" i="6" s="1"/>
  <c r="H13" i="6" s="1"/>
  <c r="I13" i="6" s="1"/>
  <c r="A13" i="6" s="1"/>
  <c r="H14" i="6" s="1"/>
  <c r="I14" i="6" s="1"/>
  <c r="A14" i="6" s="1"/>
  <c r="H15" i="6" s="1"/>
  <c r="F5" i="6"/>
  <c r="F13" i="11" l="1"/>
  <c r="C3" i="12" s="1"/>
  <c r="F12" i="7"/>
  <c r="C3" i="8" s="1"/>
  <c r="H7" i="7"/>
  <c r="I7" i="7" s="1"/>
  <c r="I6" i="7"/>
  <c r="I5" i="7"/>
  <c r="I15" i="6"/>
  <c r="A15" i="6" s="1"/>
  <c r="H16" i="6" s="1"/>
  <c r="I16" i="6" s="1"/>
  <c r="A16" i="6" s="1"/>
  <c r="H17" i="6" s="1"/>
  <c r="I17" i="6" s="1"/>
  <c r="A17" i="6" s="1"/>
  <c r="H18" i="6" s="1"/>
  <c r="C5" i="8" l="1"/>
  <c r="F5" i="28" s="1"/>
  <c r="C4" i="12"/>
  <c r="F6" i="28" s="1"/>
  <c r="I18" i="6"/>
  <c r="A18" i="6" s="1"/>
  <c r="H19" i="6" s="1"/>
  <c r="I19" i="6" l="1"/>
  <c r="H20" i="6"/>
  <c r="F113" i="1"/>
  <c r="F126" i="1"/>
  <c r="H21" i="6" l="1"/>
  <c r="I20" i="6"/>
  <c r="F124" i="1"/>
  <c r="F123" i="1"/>
  <c r="F66" i="1"/>
  <c r="H22" i="6" l="1"/>
  <c r="I21" i="6"/>
  <c r="H23" i="6" l="1"/>
  <c r="I22" i="6"/>
  <c r="I23" i="6" l="1"/>
  <c r="H24" i="6"/>
  <c r="I24" i="6" l="1"/>
  <c r="H25" i="6"/>
  <c r="I25" i="6" s="1"/>
  <c r="A25" i="6" s="1"/>
  <c r="H26" i="6" s="1"/>
  <c r="I26" i="6" s="1"/>
  <c r="A26" i="6" s="1"/>
  <c r="H27" i="6" s="1"/>
  <c r="I27" i="6" s="1"/>
  <c r="A27" i="6" s="1"/>
  <c r="H28" i="6" s="1"/>
  <c r="I28" i="6" s="1"/>
  <c r="A28" i="6" s="1"/>
  <c r="H29" i="6" s="1"/>
  <c r="I29" i="6" s="1"/>
  <c r="A29" i="6" s="1"/>
  <c r="H30" i="6" l="1"/>
  <c r="I30" i="6" l="1"/>
  <c r="H31" i="6"/>
  <c r="H33" i="6" l="1"/>
  <c r="I31" i="6"/>
  <c r="I33" i="6" l="1"/>
  <c r="H34" i="6"/>
  <c r="I34" i="6" s="1"/>
  <c r="A34" i="6" s="1"/>
  <c r="H35" i="6" s="1"/>
  <c r="I35" i="6" s="1"/>
  <c r="A35" i="6" s="1"/>
  <c r="H36" i="6" s="1"/>
  <c r="I36" i="6" s="1"/>
  <c r="A36" i="6" s="1"/>
  <c r="H37" i="6" l="1"/>
  <c r="I37" i="6" s="1"/>
  <c r="A37" i="6" s="1"/>
  <c r="H38" i="6" s="1"/>
  <c r="I38" i="6" s="1"/>
  <c r="A38" i="6" s="1"/>
  <c r="H41" i="6" l="1"/>
  <c r="H39" i="6"/>
  <c r="I39" i="6" s="1"/>
  <c r="A39" i="6" s="1"/>
  <c r="H42" i="6"/>
  <c r="I41" i="6"/>
  <c r="H43" i="6" l="1"/>
  <c r="I42" i="6"/>
  <c r="F137" i="1"/>
  <c r="I43" i="6" l="1"/>
  <c r="H44" i="6"/>
  <c r="F207" i="1"/>
  <c r="F205" i="1"/>
  <c r="F202" i="1"/>
  <c r="F201" i="1"/>
  <c r="F194" i="1"/>
  <c r="F193" i="1"/>
  <c r="F191" i="1"/>
  <c r="F190" i="1"/>
  <c r="F173" i="1"/>
  <c r="F172" i="1"/>
  <c r="F171" i="1"/>
  <c r="F170" i="1"/>
  <c r="F182" i="1"/>
  <c r="F181" i="1"/>
  <c r="F179" i="1"/>
  <c r="F178" i="1"/>
  <c r="F176" i="1"/>
  <c r="F175" i="1"/>
  <c r="F174" i="1"/>
  <c r="F161" i="1"/>
  <c r="F167" i="1"/>
  <c r="F166" i="1"/>
  <c r="F165" i="1"/>
  <c r="F164" i="1"/>
  <c r="F163" i="1"/>
  <c r="F158" i="1"/>
  <c r="F157" i="1"/>
  <c r="F155" i="1"/>
  <c r="F153" i="1"/>
  <c r="F154" i="1"/>
  <c r="F146" i="1"/>
  <c r="F145" i="1"/>
  <c r="F103" i="1"/>
  <c r="F133" i="1"/>
  <c r="F138" i="1"/>
  <c r="F136" i="1"/>
  <c r="F135" i="1"/>
  <c r="F134" i="1"/>
  <c r="F132" i="1"/>
  <c r="F131" i="1"/>
  <c r="F130" i="1"/>
  <c r="F125" i="1"/>
  <c r="F122" i="1"/>
  <c r="F121" i="1"/>
  <c r="F119" i="1"/>
  <c r="F118" i="1"/>
  <c r="F116" i="1"/>
  <c r="F117" i="1"/>
  <c r="F114" i="1"/>
  <c r="F107" i="1"/>
  <c r="F106" i="1"/>
  <c r="F105" i="1"/>
  <c r="H45" i="6" l="1"/>
  <c r="I44" i="6"/>
  <c r="F102" i="1"/>
  <c r="F81" i="1"/>
  <c r="F80" i="1"/>
  <c r="F79" i="1"/>
  <c r="F77" i="1"/>
  <c r="F101" i="1"/>
  <c r="F100" i="1"/>
  <c r="F99" i="1"/>
  <c r="F98" i="1"/>
  <c r="I45" i="6" l="1"/>
  <c r="F92" i="1"/>
  <c r="F95" i="1"/>
  <c r="F94" i="1"/>
  <c r="F91" i="1"/>
  <c r="F109" i="1" l="1"/>
  <c r="F57" i="1"/>
  <c r="F68" i="1"/>
  <c r="F64" i="1"/>
  <c r="F63" i="1"/>
  <c r="F60" i="1"/>
  <c r="F59" i="1"/>
  <c r="F65" i="1" l="1"/>
  <c r="F62" i="1"/>
  <c r="F56" i="1"/>
  <c r="F49" i="1"/>
  <c r="F55" i="1"/>
  <c r="F52" i="1" l="1"/>
  <c r="F51" i="1"/>
  <c r="F44" i="1" l="1"/>
  <c r="F45" i="1"/>
  <c r="F35" i="1"/>
  <c r="F33" i="1"/>
  <c r="F144" i="1" l="1"/>
  <c r="F183" i="1" l="1"/>
  <c r="F177" i="1"/>
  <c r="F168" i="1"/>
  <c r="F140" i="1" l="1"/>
  <c r="F54" i="1"/>
  <c r="F70" i="1" l="1"/>
  <c r="F69" i="1"/>
  <c r="F67" i="1"/>
  <c r="F53" i="1"/>
  <c r="F48" i="1"/>
  <c r="F47" i="1"/>
  <c r="F42" i="1"/>
  <c r="F41" i="1"/>
  <c r="F39" i="1"/>
  <c r="F38" i="1"/>
  <c r="F83" i="1" l="1"/>
  <c r="F82" i="1"/>
  <c r="F86" i="1" l="1"/>
  <c r="F71" i="1"/>
  <c r="F32" i="1" l="1"/>
  <c r="F31" i="1"/>
  <c r="F162" i="1" l="1"/>
  <c r="F206" i="1" l="1"/>
  <c r="F204" i="1"/>
  <c r="F203" i="1"/>
  <c r="F37" i="1" l="1"/>
  <c r="F160" i="1" l="1"/>
  <c r="F185" i="1" s="1"/>
  <c r="F254" i="1"/>
  <c r="F43" i="1"/>
  <c r="F36" i="1"/>
  <c r="F196" i="1"/>
  <c r="F209" i="1"/>
  <c r="F258" i="1" s="1"/>
  <c r="F263" i="1"/>
  <c r="F252" i="1" l="1"/>
  <c r="F256" i="1"/>
  <c r="F253" i="1"/>
  <c r="F148" i="1"/>
  <c r="F255" i="1" s="1"/>
  <c r="F73" i="1"/>
  <c r="F251" i="1" s="1"/>
  <c r="F257" i="1"/>
  <c r="F259" i="1" l="1"/>
  <c r="F262" i="1" l="1"/>
  <c r="F264" i="1" l="1"/>
  <c r="F266" i="1" s="1"/>
  <c r="F4" i="28" s="1"/>
  <c r="F7" i="28" s="1"/>
  <c r="F9" i="28" l="1"/>
  <c r="F10" i="28" s="1"/>
</calcChain>
</file>

<file path=xl/sharedStrings.xml><?xml version="1.0" encoding="utf-8"?>
<sst xmlns="http://schemas.openxmlformats.org/spreadsheetml/2006/main" count="665" uniqueCount="340">
  <si>
    <t>r.br.</t>
  </si>
  <si>
    <t>OPIS STAVKE</t>
  </si>
  <si>
    <t>jed mj.</t>
  </si>
  <si>
    <t>količina</t>
  </si>
  <si>
    <t>jed. cijena</t>
  </si>
  <si>
    <t>ukupno</t>
  </si>
  <si>
    <t>Sav ugrađeni materijal mora biti usklađen s važećim građevinskim normama i tehničkim propisima.</t>
  </si>
  <si>
    <r>
      <t>m</t>
    </r>
    <r>
      <rPr>
        <sz val="10"/>
        <color theme="1"/>
        <rFont val="Calibri"/>
        <family val="2"/>
      </rPr>
      <t>³</t>
    </r>
  </si>
  <si>
    <t>UKUPNO:</t>
  </si>
  <si>
    <r>
      <t>m</t>
    </r>
    <r>
      <rPr>
        <sz val="10"/>
        <color theme="1"/>
        <rFont val="Calibri"/>
        <family val="2"/>
      </rPr>
      <t>²</t>
    </r>
  </si>
  <si>
    <t>m³</t>
  </si>
  <si>
    <t>BETONSKI I ARMIRANOBETONSKI RADOVI</t>
  </si>
  <si>
    <t>kg</t>
  </si>
  <si>
    <t>oplata</t>
  </si>
  <si>
    <t xml:space="preserve"> BETONSKI I ARMIRANOBETONSKI RADOVI </t>
  </si>
  <si>
    <t xml:space="preserve">Sve mjere provjeriti u naravi. Tolerancije mjera izvedenih radova određene su pravilima dobroga zanata, odnosno prema odluci projektanta i nadzornog inženjera. </t>
  </si>
  <si>
    <t>kom</t>
  </si>
  <si>
    <t>ZIDARSKI RADOVI</t>
  </si>
  <si>
    <t>m'</t>
  </si>
  <si>
    <r>
      <t>m</t>
    </r>
    <r>
      <rPr>
        <sz val="10"/>
        <rFont val="Calibri"/>
        <family val="2"/>
      </rPr>
      <t>²</t>
    </r>
  </si>
  <si>
    <t>A</t>
  </si>
  <si>
    <t>GRAĐEVINSKI RADOVI</t>
  </si>
  <si>
    <t>B</t>
  </si>
  <si>
    <t>OBRTNIČKI RADOVI</t>
  </si>
  <si>
    <t>IZOLATERSKI RADOVI</t>
  </si>
  <si>
    <t>GRAĐEVINSKI RADOVI UKUPNO</t>
  </si>
  <si>
    <t>OBRTNIČKI RADOVI UKUPNO</t>
  </si>
  <si>
    <t>SVI RADOVI</t>
  </si>
  <si>
    <t>LIMARSKI RADOVI</t>
  </si>
  <si>
    <t>A+B</t>
  </si>
  <si>
    <t>KROVOPOKRIVAČKI RADOVI</t>
  </si>
  <si>
    <t>ZEMLJANI RADOVI</t>
  </si>
  <si>
    <t xml:space="preserve"> PRIPREMNI RADOVI</t>
  </si>
  <si>
    <t>PRIPREMNI RADOVI</t>
  </si>
  <si>
    <t>TESARSKI RADOVI</t>
  </si>
  <si>
    <t>zamjena drvenih elemenata</t>
  </si>
  <si>
    <t>ugradba nedostajućih drvenih elemenata</t>
  </si>
  <si>
    <r>
      <t>m</t>
    </r>
    <r>
      <rPr>
        <sz val="10"/>
        <rFont val="Arial"/>
        <family val="2"/>
      </rPr>
      <t>³</t>
    </r>
  </si>
  <si>
    <t>m²</t>
  </si>
  <si>
    <t>Konstantno čišćenje gradilišta tijekom radova i odvoz šute na gradsku deponiju. Obračun po m³ šute u rasutom stanju.</t>
  </si>
  <si>
    <t>viseći oluci</t>
  </si>
  <si>
    <t>vertikalne cijevi</t>
  </si>
  <si>
    <t>HORIZONTALNO POVEZIVANJE-UKRUĆIVANJE ZGRADE</t>
  </si>
  <si>
    <t xml:space="preserve">Letvanje krova letvama 5/4 cm, crnogorica II klase (razred čvrstoće  C16) za jednostruko gusto pokrivanje biber crijepom.
U cijeni građa, spojni materijal i sav rad na letvanju sa svim potrebnim pratećim predradnjama. 
Obračun po m2 kose krovne plohe. </t>
  </si>
  <si>
    <t xml:space="preserve">Letvanje krova kontraletvama 5/5 cm, crnogorica II klase (razred čvrstoće  C16).
U cijeni građa, spojni materijal i sav rad na letvanju sa svim potrebnim pratećim predradnjama. 
Obračun po m2 kose krovne plohe. </t>
  </si>
  <si>
    <t>vijci, navrtke, podloške</t>
  </si>
  <si>
    <t>Koljena</t>
  </si>
  <si>
    <t>Svi radovi moraju se izvoditi uz pratnju stručnog nadzora i po uputama Konzervatorskog nadzora Gradskog zavoda za zaštitu spomenika kulture i prirode.</t>
  </si>
  <si>
    <t xml:space="preserve">Pri izradi ovog troškovnika izvođač je dužan u cijeni svake stavke uračunati sav potreban materijal, pomoćni materijal, nabavu i dobavu, rad, pomoćne radnje, horizontalni i vertikalni transport na gradilištu i sve potrebno da se predmetna stavka izvede u cijelosti. </t>
  </si>
  <si>
    <t>Prilikom izvođenja radova izvođač je dužan osigurati da se ne oštete svi postojeći dijelovi građevine koji se zadržavaju.</t>
  </si>
  <si>
    <t>faza obnove</t>
  </si>
  <si>
    <t>A.1</t>
  </si>
  <si>
    <t>komad</t>
  </si>
  <si>
    <t>1.faza</t>
  </si>
  <si>
    <t>Izvedba fasadne skele za pristup i radove na pročeljima i na krovovima.  U jediničnu cijenu uključiti i zaštitni zastor s vanjske strane skele po cijeloj površini. Skelu je potrebno izvesti sukladno propisima zaštite na radu i osigurati svu potrebnu zaštitu. Obračun po m2 stvarno ugrađene skele, mjereno po površini fasade.</t>
  </si>
  <si>
    <t>Izrada izvedbenog projekta fasadne skele s dokazom stabilnosti.</t>
  </si>
  <si>
    <t>Izvedba unutarnje skele za pristup i radove na stropovima i na gornjoj zoni zidova u prostorijama visine do 390 cm. Obračun po površini prostorije u m².</t>
  </si>
  <si>
    <t>Demontaža limenih opšava, spuštanje na tlo, odvoz i odlaganje na gradsku deponiju. Obračun po m' demontiranog opšava.</t>
  </si>
  <si>
    <t>Izrada, montaža i kasnija demontaža privremene zaštite (nadstrešnice) iznad područja zahvata na ravnom krovu sjevernog krila zgrade i kosom krovu stubišta, radi zaštite objekta od atmosferilija. Izvodi se od kombinacije cijevne skele, drvene građe i tende.
Obračun po m2 tlocrtne površine krova</t>
  </si>
  <si>
    <t>Demontaža visećih oluka i vertikalnih cijevi sa svim spojnim sredstvima,  spuštanje na tlo, odvoz i zbrinjavanje na gradskoj deponiji.
Obračun po m’ demontiranog oluka.</t>
  </si>
  <si>
    <t>limeni rubnjak- držač sloja šljunka</t>
  </si>
  <si>
    <t>gornja ploha krovnog nadozida</t>
  </si>
  <si>
    <t>spoj krova sa zidovima istočnog krila i susjedne kuće</t>
  </si>
  <si>
    <t xml:space="preserve">prozorske klupčice </t>
  </si>
  <si>
    <t>limeni poklopci srušenih dimnjaka</t>
  </si>
  <si>
    <t>krovna konstrukcija</t>
  </si>
  <si>
    <t>stropna konstrukcija</t>
  </si>
  <si>
    <t>2.faza</t>
  </si>
  <si>
    <t>Rušenje dva pregradna zida u prizemlju, od pune opeke d= 17-32 cm, i odvoz šute na gradilišnu deponiju. NAPOMENA: Stavka se izvodi ukoliko se utvrdi da zidovi nemaju temelje.</t>
  </si>
  <si>
    <t>Uklanjanje pregradnog zida od gipskartona d=10 cm i odvoz na gradsku deponiju.</t>
  </si>
  <si>
    <t>Uklanjanje grede u uredu br. 112 koja nosi pregradni zid na 2. katu. Gredu vjerojatno čine čelični profili i gipskartonska obloga. U stavku je uključen utovar i odvoz materijala na gradsku deponiju.</t>
  </si>
  <si>
    <t>Demontaža i uklanjanje gipskartonskih pregrada kojima su zatvorena pojedina vrata. U stavku je uračunat odvoz uklonjenog materijala na gradsku deponiju.</t>
  </si>
  <si>
    <t>Zaštita stolarije tijekom izvođenja radova (vrata koji se zadržavaju i obnavljaju) . Odgovarajućim oblogama spriječiti nastanak oštećenja na stolariji. Obračun po komadu zaštićenih vrata.</t>
  </si>
  <si>
    <t>Uklanjanje stropnih obloga od drvenih daščica, trske i žbuke ili od gipskartonskih ploča i potkonstrukcije, sa međukatne konstrukcije od drvenih greda, i odvoz šute na gradilišnu deponiju.  Obračun po m² stropne obloge</t>
  </si>
  <si>
    <t>Obijanje žbuke sa zidova u interijeru i na pročeljima. U stavku je uključeno čišćenje reški između opeka i odvoz šute na gradilišnu deponiju.</t>
  </si>
  <si>
    <t>Demontaža postojećih letava sa drvene krovne konstrukcije stubišta sa spuštanjem na tlo te odvozom i deponiranjem na gradsku deponiju. 
Obračun po m2 kosih krovnih ploha.                        NAPOMENA: Stavka se izvodi ukoliko bude nužno ukloniti krov stubišta zbog  prezidavanja vrha zidova stubišta i izvedbe horizontalnog serklaža.</t>
  </si>
  <si>
    <t>Demontaža postojećih kontraletava i daščane oplate sa drvene krovne konstrukcije stubišta sa spuštanjem na tlo te odvozom na gradsku deponiju. 
Stavkom je obuhvaćen i odvoz demontirane građe na deponiju te troškove odlaganja (zbrinjavanja).
Obračun po m2 kosih krovnih ploha.                        NAPOMENA: Stavka se izvodi ukoliko bude nužno ukloniti krov stubišta zbog  prezidavanja vrha zidova stubišta i izvedbe horizontalnog serklaža.</t>
  </si>
  <si>
    <t>sjeverno krilo</t>
  </si>
  <si>
    <t>strop najviše etaže stubišta</t>
  </si>
  <si>
    <t>zidovi u interijeru sjevernog krila</t>
  </si>
  <si>
    <t>pročelje sjev. krila</t>
  </si>
  <si>
    <t>pročelja stubišta</t>
  </si>
  <si>
    <t>zidovi u interijeru stubišta</t>
  </si>
  <si>
    <r>
      <t>m</t>
    </r>
    <r>
      <rPr>
        <sz val="10"/>
        <rFont val="Calibri"/>
        <family val="2"/>
      </rPr>
      <t>³</t>
    </r>
  </si>
  <si>
    <t>Demontaža, razbijanje, iskop i uklanjanje podnih obloga, slojeva poda i nasipa ispod poda u prizemlju sjevernog krila, do potrebne dubine za izvedbu nove AB ploče i slojeva poda prema projektu (cca 50 cm). Odvoz uklonjenog materijala na gradilišnu deponiju. Stavka uključuje razbijanje eventualnog cementnog estriha ili tanke betonske ploče. Obračun po m³</t>
  </si>
  <si>
    <t>Demontaža i uklanjanje podne obloge i slojeva poda (daščana oplata, nasip šute) ukupne debljine cca 20 cm, sa drvenih greda međukatne konstrukcije. Grede se zadržavaju. Odvoz uklonjenog materijala na gradilišnu deponiju. Obračun po m³</t>
  </si>
  <si>
    <t>Demontaža i uklanjanje podne obloge i slojeva poda (cementni estrih, daščana oplata, nasip šute) u dugim hodnicima ukupne debljine cca 28 cm, sa drvenih greda međukatne konstrukcije. Grede se zadržavaju. Odvoz uklonjenog materijala na gradilišnu deponiju. Obračun po m³</t>
  </si>
  <si>
    <t>Demontaža i uklanjanje slojeva ravnog krova - nasipa šljunka, hidroizolacije i daščane oplate, sa spuštanjem na tlo, odvozom i odlaganjem na gradilišnu deponiju.
Obračun po m2 krovne plohe.</t>
  </si>
  <si>
    <t>Demontaža  i uklanjanje drvenih greda - krovne konstrukcije i stropne konstrukcije 2. kata sjevernog krila. U stavku je uračunato spuštanje građe na tlo i odvoz na gradsku deponiju. Obračun po m² tlocrtne površine krova i stropa.</t>
  </si>
  <si>
    <t>Zaštita postojeće obloge podova i kovane ograde u stubištu od oštećenja prilikom izvođenja radova, građevinskom folijom ili drugim prikladnim oblogama. Obračun po m² zaštićene površine.</t>
  </si>
  <si>
    <t xml:space="preserve">A.3 </t>
  </si>
  <si>
    <t>beton</t>
  </si>
  <si>
    <t>armatura</t>
  </si>
  <si>
    <t>Torkretiranje tri poprečna pregradna zida od opeke.</t>
  </si>
  <si>
    <t xml:space="preserve">Ugradnja ankera “U” ankera za povezivanje s uzdužnim zidovima. Postavljaju se na svakih 10 cm, Ukupna duljina ankera je cca 300 cm. Jedinična cijena obuhvaća bušenje i čišćenje rupa (za svaki anker dvije rupe), nabavu, prijevoz i ugradnju ankera. Obračun je po komadu.  </t>
  </si>
  <si>
    <t xml:space="preserve">Torkretiranje na vertikalnim plohama zidova , ukupne debljine 5-6 cm, mlaznim betonom klase C25/30. Stavka obuhvaća sav rad, opremu i materijal potreban za potpuno dovršenje stavke. </t>
  </si>
  <si>
    <t xml:space="preserve">iskop </t>
  </si>
  <si>
    <t>Zatrpavanje rovova uz temelje nakon ojačavanja temelja, materijalom iz iskopa, s nabijanjem u slojevima.                                            NAPOMENA: Stavka se izvodi ukoliko bude potrebno iskopavanje zemlje oko temelja radi njihovog proširenja.</t>
  </si>
  <si>
    <t xml:space="preserve">Zatrpavanje prostora uz podnožje torkretiranih zidova materijalom iz iskopa (do kote za tamponski sloj AB podne ploče), s nabijanjem u slojevima.                                              </t>
  </si>
  <si>
    <t>Utovar i odvoz viška iskopanog materijala na gradsku deponiju.</t>
  </si>
  <si>
    <t>Površinu ziđa koje se torkretira mora biti pripremljena (uklonjena stara žbuka i očišćene reške i površina zida, izvršeni eventualni zidarski popravci, reške zapunjene produžnom žbukom) U cijenu torkretiranja  uračunati i korištenje ljestvi, pokretnih skela, sav rad, materijal, alate i strojeve potrebne za potpuno dovršenje stavke.</t>
  </si>
  <si>
    <t xml:space="preserve">Ručni iskop nasipa i zemlje (III. Kategorije) pored zidova koji se torkretiraju do gornje kote temelja (pretpostavka je da je gornja kota temlja u razini okolnog terena), i odvoz iskopanog materijala na gradilišnu deponiju. Dubina iskopa cca 130 cm. </t>
  </si>
  <si>
    <t>Ručni iskop nasipa i zemlje (III. Kategorije) pored temelja pregradnih zidova (koji se ojačavaju torkretom) zbog proširivanja temelja. Ustavku je uračunata izrada oplate za podupiranje rova i njeno naknadno uklanjanje, te  odvoz iskopanog materijala na gradilišnu deponiju. Dubina iskopa cca 185 cm. NAPOMENA: Stavka se izvodi ukoliko se utvrdi da su postojeći temelji široki manje od 40 cm.</t>
  </si>
  <si>
    <t xml:space="preserve">Dobava i ugradnja podložnog sloja šljunka s nabijanjem, debljine sloja 20 cm, ispod AB ploče poda prizemlja. </t>
  </si>
  <si>
    <t>Demontaža i uklanjanje podne obloge i slojeva poda (nasip šute, cementni estrih ili drvena potkonstrukcija) debljine 35-50 cm, sa segmentnih svodova od opeke u malim hodnicima. U stavku je uključeno čišćenje reški između opeka svoda do 3-4 cm dubine. Odvoz uklonjenog materijala na gradilišnu deponiju. Obračun po m³</t>
  </si>
  <si>
    <t>Nabava materijala i betoniranje - proširivanje temelja do širine temeljne trake od 40 cm. Beton C25/30.            NAPOMENA: Stavka se izvodi ukoliko se utvrdi da su postojeći temelji široki manje od 40 cm.</t>
  </si>
  <si>
    <t>Zazidavanje otvora i niša u zidovima, punom opekom izvornog formata u produžnom mortu, na pozicijama prema projektu. Otvori se moraju u potpunosti ispuniti kako bi cijeli zid činio kompaktnu cjelinu.</t>
  </si>
  <si>
    <t xml:space="preserve">pregradni zidovi debljine pola opeke </t>
  </si>
  <si>
    <t>zidovi debljine cijele opeke i deblji</t>
  </si>
  <si>
    <t xml:space="preserve">Zidanje pregradnih zidova debljine pola opeke, punom opekom izvornog formata u produžnom mortu. </t>
  </si>
  <si>
    <t>Statička konsolidacija pukotina zidova i nadvoja od opeke  injektiranjem bescementnom smjesom prema uputama proizvođača. Prvo se zatvaraju pukotine bezcementnim mortom, potom se kroz cjevčice injektira bezcementna smjesa. Stavkom je obuhvaćen materijal i sav rad sa svim potrebnim pratećim predradnjama. Radove treba izvoditi izvođač obučen od strane proizvođača materijala. Debljina zida je cca 45-60 cm, potršnja cca 10kg po m' pukotine. Obračun po m' pukotine.</t>
  </si>
  <si>
    <t xml:space="preserve">A.4 </t>
  </si>
  <si>
    <t xml:space="preserve">Pažljivo popunjavanje mortom prethodno očišćenih reški između opeka. Očišćene reške potrebno je otprašiti i oprati.
Nabava i ugradnja bescementnog reparaturnog morta tlačne čvrstoće &gt;15MPa, modula elastičnosti 8 GPa i prionjivosti na podlogu &gt; 0,8 MPa Stavkom obuhvaćen sav materijal i sav rad sa svim potrebnim pratećim predradnjama (priprema, otprašivanje, pranje, popunjavanje reški).
Obračun po m2 zida na kojem su popunjene reške. </t>
  </si>
  <si>
    <t>Zidovi u interijeru sjevernog krila</t>
  </si>
  <si>
    <t xml:space="preserve">ojačavanje zida sustavom sa bazaltnom mrežicom </t>
  </si>
  <si>
    <t>obostrana sidra u zidu 15cm</t>
  </si>
  <si>
    <t>obostrana sidra u zidu 30cm</t>
  </si>
  <si>
    <t>obostrana sidra u zidu 45cm</t>
  </si>
  <si>
    <t>obostrana sidra u zidu 60cm</t>
  </si>
  <si>
    <t>jednostrana sidra u zidu 60cm</t>
  </si>
  <si>
    <t>Ojačanja obje strane zida međusobno se povezuju poprečnim sidrima od jednosmjernih bazaltnih vlakana u snopu, promjera 10mm, minimalne vlačne sile cca 70 kN; postavlja se jedno sidro na svaki m2. (dužinom sidra obuhvatiti i dio potreban za sidrenje)
Vanjski uzdužni zidovi ojačavaju se samo s unutrašnje strane; sidrenje tako postavljenog ojačanja izvodi se jednostrano do dubine cca 2/3 zida,</t>
  </si>
  <si>
    <t xml:space="preserve">Statička konsolidacija zidova od opeke te opečnih nadvoja nad otvorima, sustavom od FRP bazaltne mrežice u pripradajućem bezcementnom mortu. Koristiti sustav jednog proizvođača.
Zidovi se ojačavaju s mrežom od bazaltnih vlakana za konstruktivo ojačavanje zida, vlačne čvrstoće 60 kN/. Prvo se nanosi sloj bescementnog reparaturnog morta tlačne čvrstoće &gt;15MPa, modula elastičnosti 8 GPa i prionjivosti na podlogu &gt; 0,8 Mpa,  u debljini od 5-6 mm u kojeg se utiskuje mreža dok je mort još svjež. Bazaltna mreža se na mjestu spojeva mora preklapati najmanje 25 cm u uzdužnom smjeru i najmanje 10 cm u poprečnom smjeru. Nakon postavljanja mreže nanosi se još jedan sloj morta u debljini od 5-6 mm. (Potrošnja bescementnog morta cca: 19kg/m2/cm) 
</t>
  </si>
  <si>
    <t xml:space="preserve">Međusobne „sudare“ zidova potrebno je osigurati jednakim sidrima kakva su i poprečna; sidre se ojačanja s obje strane zida u uzdužne zidove (središnji i dvorišni) na razmaku od cca 1m. Sve radove izvoditi prema uputama proizvođača sustava.Radove treba izvoditi izvođač obučen od strane proizvođača materijala.  Stavkom obuhvaćen sav materijal, osnovni i dodatni (mreže, mortovi te kompletan materijal za izradu i ugradnju sidra), kao i sav rad sa svim potrebnim pratećim predradnjama. </t>
  </si>
  <si>
    <t>ekstrados svodova</t>
  </si>
  <si>
    <t>Ugradnja mreže od bazaltnih vlakana na ekstrados svoda od opeke. Nabava i ugradnja sustava ojačanja s mrežom od BAZALTNIH  vlakana, vlačne čvrstoće 60 kN/m'. Prvo se nanosi sloj bescementnog reparaturnog morta tlačne čvrstoće &gt;15MPa, modula elastičnosti 8 GPa i prionjivosti na podlogu &gt; 0,8 Mpa,  u debljini od 5-6 mm u kojeg se utiskuje mreža dok je mort još svjež. Bazaltna mreža se na mjestu spojeva mora preklapati najmanje 25 cm u uzdužnom smjeru i najmanje 10 cm u poprečnom smjeru. Nakon postavljanja mreže nanosi se još jedan sloj morta u debljini od 5-6 mm. (Potrošnja bescementnog morta cca: 20kg/m2/cm) Koristiti kompletan sustav jednog proizvođača. Radove izvesti prema uputama proizvođača sustava. Radove može izvoditi samo izvođač licenciran od strane proizvođača sustava.
Stavkom obuhvaćen sav potreban rad , alat i oprema za rad, svi vertikalni i horizontalni transporti na gradilištu te sav potreban materijal i pomoćni materijal potreban za izvršenje stavke. Obračun je po m2 ojačanog ekstradosa svoda.</t>
  </si>
  <si>
    <t>jednostrana sidra u zidu 45 cm</t>
  </si>
  <si>
    <t>Dobava, montaža i kasnije demontaža nosive skele za osiguranje (podupiranje) svodova tijekom radova na njihovoj stabilizaciji.
Obračun po m2 tlocrtne projekcije svoda.</t>
  </si>
  <si>
    <t>HORIZONTALNO POVEZIVANJE-UKRUĆIVANJE STUBIŠTA</t>
  </si>
  <si>
    <t xml:space="preserve">A.8 </t>
  </si>
  <si>
    <t>ZAVRŠNI ZIDARSKI RADOVI</t>
  </si>
  <si>
    <t>A.5</t>
  </si>
  <si>
    <t>A.4</t>
  </si>
  <si>
    <t>A.3</t>
  </si>
  <si>
    <t>A.2</t>
  </si>
  <si>
    <t>A.6</t>
  </si>
  <si>
    <t>A.7</t>
  </si>
  <si>
    <t>Demontaža i montaža postojeće konstrukcije</t>
  </si>
  <si>
    <t>Čelični elementi i vijci</t>
  </si>
  <si>
    <t>Zamjena elemenata drvene konstrukcije</t>
  </si>
  <si>
    <t>Detaljni pregled drvene međukatne konstrukcije i detekcija oštećenih, deformiranih ili dotrajalih elemenata. Pregled se obavlja nakon uklanjanja slojeva poda i stropnih obloga, u suradnji s nadzornim inženjerom. 
Zamjena dotrajalih, deformiranih i oštećenih elemenata konstrukcije te dopunjavanje nedostajućih.  Stavka uključuje demontažu oštećene drvene građe, dobavu, tesarsko oblikovanje i ugradnja nove građe, dobavu i zamjenu dotrajalih spajala, dobavu, tesarsko oblikovanje i ugradnja nedostajućih elemenata, dobavu i ugradnju novih spojnih elemenata, radnu i nosivu skelu, vertikalni transport te zaštitu drvne građe. Zaštitu nove građe izvesti premazima za zaštitu od biotskih uzročnika razgradnje prije ugradbe.
Stavkom obuhvaćena izrada i montaža nosive skele za osiguravanje stabilnosti pri zamjeni pojedinih elemenata drvene konstrukcije.
Drvena građa crnogorica gustog goda,  II. klase, ariš ili crni bor, (razreda čvrstoće C24).
Obračun po m3 ugrađene građe. (Procjena količine  drvene građe na bazi 50 % ukupne količine greda)
U stavku je uračunata  izrada potrebih radioničkih nacrta.</t>
  </si>
  <si>
    <t>Krovne grede (rogovi)  22/24/1000 cm</t>
  </si>
  <si>
    <t>Nazidnice 20/16 cm</t>
  </si>
  <si>
    <t>Podrožnice 20/24/370</t>
  </si>
  <si>
    <t>Podrožnice 20/24/445</t>
  </si>
  <si>
    <t>Krovne grede (rogovi)  16/18/1000 cm</t>
  </si>
  <si>
    <t>Stropne grede 18/20/650</t>
  </si>
  <si>
    <t>Stropne grede 18/20/260</t>
  </si>
  <si>
    <t>Stropne grede 16/18/370</t>
  </si>
  <si>
    <t>Navojne šipke</t>
  </si>
  <si>
    <t xml:space="preserve">Izvedba daščane oplate na rogovima krovišta stubišta, crnogorica II klase (razred čvrstoće  C16).
U cijeni građa, spojni materijal i sav rad sa svim potrebnim pratećim predradnjama. 
Obračun po m2 kose krovne plohe. 
</t>
  </si>
  <si>
    <t xml:space="preserve">Izvedba gornje daščane oplate na krovnim gredama sjevernog krila zgrade. Oplata se izvodi od dva sloja dasaka, crnogorica II klase (razred čvrstoće  C16), d=2,4+2,4 cm pričvrščenih na stropne grede. Prvi sloj daske postavlja se pod kutem od 45º u odnosu na grede i učvrščuju vijcima za drvo. Na završeni prvi sloj postavlja se drugi sloj daske pod kutem od 90° u odnosu na prvi sloj.
Stavka uključuje dobavu nove građe i spojnih sredstava,  tesarsko oblikovanje elemenata, montažu i zaštitu drvne građe. Zaštitu izvesti premazima za zaštitu od biotskih uzročnika razgradnje.
Obračun po m2 izvedene oplate. </t>
  </si>
  <si>
    <t xml:space="preserve">Izvedba donje daščane oplate na stropnim gredama. Oplata se izvodi od dva sloja dasaka, crnogorica II klase (razred čvrstoće  C16), d=2,4+2,4 cm pričvrščenih na stropne grede. Prvi sloj daske postavlja se pod kutem od 45º u odnosu na grede i učvrščuju vijcima za drvo. Na završeni prvi sloj postavlja se drugi sloj daske pod kutem od 90° u odnosu na prvi sloj.
Stavka uključuje dobavu nove građe i spojnih sredstava,  tesarsko oblikovanje elemenata, montažu i zaštitu drvne građe. Zaštitu izvesti premazima za zaštitu od biotskih uzročnika razgradnje.
Obračun po m2 izvedene oplate. </t>
  </si>
  <si>
    <t xml:space="preserve">Izvedba gornje daščane oplate na stropnim gredama. Oplata se izvodi od tri sloja dasaka, crnogorica II klase (razred čvrstoće  C16), d=2,4+2,4+2,4 cm pričvrščenih na stropne grede. Prvi sloj daske postavlja se pod kutem od 45º u odnosu na grede i učvrščuju vijcima za drvo. Na završeni prvi sloj postavlja se drugi sloj daske pod kutem od 90° u odnosu na prvi sloj, te treći sloj dasaka pod kutem od 90° u odnosu na drugi sloj.
Stavka uključuje dobavu nove građe i spojnih sredstava,  tesarsko oblikovanje elemenata, montažu i zaštitu drvne građe. Zaštitu izvesti premazima za zaštitu od biotskih uzročnika razgradnje.
Obračun po m2 izvedene oplate. </t>
  </si>
  <si>
    <t>gornja daščana oplata</t>
  </si>
  <si>
    <t>donja daščana oplata</t>
  </si>
  <si>
    <t xml:space="preserve">Opšivanje krovne strehe daskom d=24 mm, crnogorica II klase (razred čvrstoće  C16), d=2,4. U cijeni je sav rad  i potreban materijal i okov. Građu zaštititi fungicidnim premazom.
Obračun prema površini opšava u m2.  </t>
  </si>
  <si>
    <t xml:space="preserve">Izvedba  daščane oplate na gornjoj i donjoj strani stropnih greda stubišta. Oplata se izvodi od jednog sloja dasaka, crnogorica II klase (razred čvrstoće  C16), d=2,4 cm pričvrščenih na stropne grede. 
Stavka uključuje dobavu nove građe i spojnih sredstava,  tesarsko oblikovanje elemenata, montažu i zaštitu drvne građe. Zaštitu izvesti premazima za zaštitu od biotskih uzročnika razgradnje.
Obračun po m2 izvedene oplate. </t>
  </si>
  <si>
    <t>čelične vezice S235</t>
  </si>
  <si>
    <t>izrada rupe i ugradnja sidra s injekcijskom smjesom</t>
  </si>
  <si>
    <t>Izrada horizontalne polimer bitumenske izolacije AB podne ploče u prizemlju. Izolacija se sastoji od hladnog bitumenskog premaza, te od dva sloja bitumenske ljepenke s uloškom od staklenog voala, 2x 4mm. Površinska masa uloška min. 200 g/m2.  Ljepenke se lijepe punoplošno i s preklopima od 10 cm.  Hiroizolaciju povezati s postojećom horizontalnom bitumenskom hidroizolacijom u zidovima, izradom vertikalne hidroizolacije na zidu u potrebnoj visini  Hidroizolaciju izvesti prema uputama proizvođača odabranog sustava hidroizolacije. Obračun po m2 izrađene hidroizlacije.</t>
  </si>
  <si>
    <t>horizontalne površine</t>
  </si>
  <si>
    <t>Izrada hidroizolacije ravnog neprhodnog krova, horizontalne i vertikalne (uza zid, nadozid),  iz sintetičke membrane na bazi termoplastičnog poliolefina TPO-a, armirana staklenim voalom, debljine d= 2,0mm. Na daščanu oplatu postavlja se geotekstil 300 g/m2  na bazi poliestera (PES,termo fiksirani)  kao razdjelni sloj/zaštita HI membrane. Zatim se polaže membrana te obodno mehanički fiksira za podlogu. Spojevi se obrađuju vrućim zrakom sa širinom vara od min. 3 cm, preklop 8 cm, u skladu s propisanom tehnologijom od strane proizvođača membrane. Na vertikalne površine (uza zid, nadozid i dimnjak, 30 cm iznad gornje kote neprohodnog krova) membrana se lijepi na podlogu kontaktnim ljepilom  ili se mehanički pričvršćuje prema uputama proizvođača materijala. Stavka uključuje i ugradnju rubnih metalnih profila i obradu eventualnih prodora, te sav pomoćni materijal i pribor potreban da se hidroizolacije izvede u cijelosti u skladu s propisanom tehnologijom od strane proizvođača membrane. Obračun po m2 ugrađene izolacije.</t>
  </si>
  <si>
    <t xml:space="preserve">horizontalna hidroizolacija </t>
  </si>
  <si>
    <t>vertikalne površine, cca 40 cm visine</t>
  </si>
  <si>
    <t>vertikalna hidroizolacija, cca 35 cm visine</t>
  </si>
  <si>
    <t>pokrivanje postojećim crijepom</t>
  </si>
  <si>
    <t>pokrivanje novim crijepom</t>
  </si>
  <si>
    <t>Pažljiva demontaža postojećeg pokrova od biber crijepa s krova stubišta, zajedno sa sljemenjacima, sa spuštanjem na tlo.  Crijep deponirati na gradilištu i sačuvati za ponovnu ugradnju.
Obračun po m2 kosih krovnih ploha. Sljemenjake odvesti i deponirati na gradsku deponiju.                              NAPOMENA: Stavka se izvodi ukoliko bude nužno ukloniti krov stubišta zbog  prezidavanja vrha zidova stubišta i izvedbe horizontalnog serklaža.</t>
  </si>
  <si>
    <t>Jednostruko gusto pokrivanje krova postojećim glinenim biber crijepom. Crijepove je potrebno učvrstiti čavlima, vijcima ili vezicama (sve prema uputama proizvođača crijepa). Ukoliko se dio postojećeg crijepa ošteti, potrebno ga je azmijeniti novim.
Stavka uključuje dobavu potrebnog novog crijepa, sav potreban dodatni materijal, vertikalni transport, montažu i sav ostali rad sa potrebnim predradnjama. Obračun po m2 izvedene kose krovne plohe.                                             NAPOMENA: Stavka se izvodi ukoliko bude nužno ukloniti krov stubišta zbog  prezidavanja vrha zidova stubišta i izvedbe horizontalnog serklaža.</t>
  </si>
  <si>
    <t xml:space="preserve">Dobava i pokrivanje sljemena i grebena  krova novim sljemenjacima, suha montaža. U cijeni sav potreban dodatni materijal (letve, vijci, sljemena traka), vertikalni transport i sav rad sa potrebnim predradnjama. Obračun po m' izvedenog sljemena.                                                                NAPOMENA: Stavka se izvodi ukoliko bude nužno ukloniti krov stubišta zbog  prezidavanja vrha zidova stubišta i izvedbe horizontalnog serklaža.
</t>
  </si>
  <si>
    <t>Dobava i montaža paropropusne vodonepropusne krovne folije na krovu stubišta, na daščanu oplatu. U cijeni sav potreban dodatni materijal i sav rad sa potrebnim predradnjama. Obračun po m2 postavljene krovne folije. NAPOMENA: Stavka se izvodi ukoliko bude nužno ukloniti krov stubišta zbog  prezidavanja vrha zidova stubišta i izvedbe horizontalnog serklaža.</t>
  </si>
  <si>
    <t>Dobava i montaža odzračne trake strehe. U cijeni sav potreban dodatni materijal i sav rad sa potrebnim predradnjama. Obračun po m' postavljene odzračne trake. NAPOMENA: Stavka se izvodi ukoliko bude nužno ukloniti krov stubišta zbog  prezidavanja vrha zidova stubišta i izvedbe horizontalnog serklaža.</t>
  </si>
  <si>
    <t>Nabava i ugradnja točkastih metalnih snjegobrana.
Stavka uključuje dobavu točkastih snjegobrana, vertikalni transport i sav rad na ugradbi novih snjegobrana sa potrebnim predradnjama.
Ugrađuje se jedan točkasti  snjegobran po m2.
Obračun po kom  ugradnje točkastih snjegobrana. NAPOMENA: Stavka se izvodi ukoliko bude nužno ukloniti krov stubišta zbog  prezidavanja vrha zidova stubišta i izvedbe horizontalnog serklaža.</t>
  </si>
  <si>
    <t>Dobava  i razastiranje prosijanog krupnozrnatog šljunka, granulacije 16-32 mm, u sloju d= 5 cm, na ravnom krovu sjevernog krila.  Prije postavljanja šljunka, postavlja se PE čepasta folija koja služi kao mehanička zaštita TPO hidroizolacije. Stavka uključuje postavljanje šljunka i čepaste folije, sav potreban dodatni materijal i sav rad sa potrebnim predradnjama. Obračun po m2</t>
  </si>
  <si>
    <t>A.8</t>
  </si>
  <si>
    <t>B.4</t>
  </si>
  <si>
    <t>B.7</t>
  </si>
  <si>
    <t>Sidrenje poprečnog u uzdužni zid 60 cm</t>
  </si>
  <si>
    <t xml:space="preserve">B.7 </t>
  </si>
  <si>
    <t xml:space="preserve">B.4 </t>
  </si>
  <si>
    <t>Nabava materijala i ugradnja zaglađenog nasipa od lakog (lakoagregatnog) betona, gustoće nakon ugradbe 1000-1200 kg/m3 , razreda čvrstoće LC 12/13. Nasip se ugrađuje na stabilizirani ekstrados svoda do nivoa budućih slojeva poda. Debljina nasipa cca 20-40 cm. Stavkom obuhvaćen sav potreban rad , alat i oprema za rad, svi vertikalni i horizontalni transporti na gradilištu te sav potreban materijal i pomoćni materijal potreban za izvršenje stavke. Obračun po m³ ugrađenog betona.</t>
  </si>
  <si>
    <t>Spoj krova sa zidovima istočnog krila i susjedne zgrade, r.š. 40 cm</t>
  </si>
  <si>
    <t>Gornja ploha krovnog nadozida, r.š. 40 cm</t>
  </si>
  <si>
    <t>Dobava materijala i zrada limenih opšava, cinkotit limom, dmin=0.6 mm.  U stavku je uključen sav potreban rad i materijal. Obračun po m' izvedenog opšava.</t>
  </si>
  <si>
    <t>Dobava materijala i izrada ovješenih krovnih oluka
polukružnog oblika od cinkotit lima, dmin=0.6 mm,  sa svim dodatnim elementima i kukama.
Sve izvesti prema postojećim olucima.
Oluci širine 16 cm, razvijene širine 33 cm.
Obračun po m' izvedenog oluka.</t>
  </si>
  <si>
    <t xml:space="preserve">Cijevi </t>
  </si>
  <si>
    <r>
      <t xml:space="preserve">Dobava materijala i izrada vertikalnih odvodnih cijevi kružnog presjeka </t>
    </r>
    <r>
      <rPr>
        <sz val="10"/>
        <rFont val="Calibri"/>
        <family val="2"/>
      </rPr>
      <t>Ø12 cm</t>
    </r>
    <r>
      <rPr>
        <sz val="10"/>
        <rFont val="Calibri"/>
        <family val="2"/>
        <scheme val="minor"/>
      </rPr>
      <t>, razvijene širine 40 cm, od cinkotit lima, dmin = 0,60 mm, uključivo s obujmicama za pričvršćenje na zid. Sve izvesti prema postojećim vertikalama.
Obračun po m' izvedene cijevi i komadu koljena.</t>
    </r>
  </si>
  <si>
    <t>Obijanje oštećene žbuke sa podgleda krakova i podesta  glavnog stubišta. U stavku je uključeno čišćenje reški između opeka i odvoz šute na gradilišnu deponiju.</t>
  </si>
  <si>
    <t>Skela do vijenca sjevernog krila, visine 14-15 m + 1 m</t>
  </si>
  <si>
    <t>Skela do vijenca glavnog stubišta, visine 16,25 + 1 m</t>
  </si>
  <si>
    <t>Priprema površine za ugradnju bazaltnih tkanina te sidrenje krutih bazaltnih zatega na pročeljima stubišta.
Priprema se sastoji  poravnavanja podloge bescementnim reparaturnim mortom tlačne čvrstoće  &gt;15MPa, modula elastičnosti 8-11 GPa i prionjivosti na podlogu &gt; 2MPa, 
Kako bi se dobila relativno ravna podloga (zapunjene sljubnice i kaverne) može se uzeti potrošnja 20 kg/m2.</t>
  </si>
  <si>
    <t>Nabava i ugradnja horizontalnog i vertikalnog dijela sustava ojačanja sa tkaninom od bazaltnih vlakana nosivih u jednom smjeru (400g/m2), vlačne čvrtoće  &gt;4800Mpa, modula elastičnosti &gt;80 GPa, širine tkanine 40,0 cm, prema shemi iz projekta, na pročeljima stubišta. Tkanina od bazaltnih vlakana ugrađuje se “suhim postupkom” prema specifikaciji i uputama proizvođača sustava. Nakon ugradnje tkanine od bazaltnih vlakana površinu je potrebno posipati sa kvarcnim pijeskom. 
Stavka obuhvaća nabavu svih potrebnih elemenata za izradu zatega (tkanina od staklenih vlakana, epoksidne smole za impregnaciju tkanine od staklenih vlakana, temeljni premaz na osnovi epoksidnih smola, normalno vezujući epoksidni mort za izravnavanje podloge, kvarcni pijesak, itd), pripremu tkanina kao i montažu te povezivanje s ostalim elementima za horizontalno ukrućivanje zidova te sa samim zidovima zgrade.Radove treba izvoditi izvođač obučen od strane proizvođača materijala.                       Ugrađivati kompletan sustav jednog proizvođača.
Obračun je po m’ izvedenog ojačanja.</t>
  </si>
  <si>
    <t>Dobava, priprema i ugradnja krutih zatega od jednosmjernih bazaltnih vlakana u snopu, vlačne čvrtoće  &gt;3000MPa, modula elastičnosti &gt;80 GPa, vanjskog promjera 12 mm. Ugrađuju se u prethodno izbušene rupe u zidovima stubišta te povezuju nasuprotne zidove. Stavka uključuje bušenje rupa u zidovima.
Krute zatege od bazaltnih vlakana izrađuju se, ugrađuju i sidre  prema specifikaciji i uputama proizvođača sustava.
Stavka obuhvaća nabavu svih potrebnih elemenata za izradu zatega (uže od jednosmjernih bazaltnih vlakana, epoksidne smole za impregnaciju užadi od bazaltnih vlakana, temeljni premaz na osnovi epoksidnih smola, normalno vezujući epoksidni mort za izravnavanje podloge, kvarcni pijesak, impregnacijsko sredstvo na bazi epoksidne smole itd), pripremu i samu izradu zatega kao i montažu te povezivanje s ostalim elementima za horizontalno ukrućivanje zidova te sa samim zidovima zgrade.
Predviđena je izrada šest krutih zatega od bazaltnih vlakana u snopu (12 mjesta sidrenja). Debljine zidova kroz koje se provlače zatege cca 50 cm. Sa sjeverne strane stubišta sidre se u ojačanje od FRP tkanina, dok se s južne strane (zbog nemogućnosti pristupa vanjskoj strani zida) sidre u zid.
Radove treba izvoditi izvođač obučen od strane proizvođača materijala.  Obračun po kom izvedene zatege.                   Zatege dužine do cca 4,50 m + dužina  sidrenja</t>
  </si>
  <si>
    <t>Dobava i ugradnja mrežica od čeličnog pletiva za sprječavanje ulaska ptica, na četvrtaste otvore za prozračivanje pri vrhu pročelja sjevernog krila zgrade. Dimenzije otvora 15x15 cm. Obračun po komadu</t>
  </si>
  <si>
    <t xml:space="preserve">Popunjavanje reški između opeka na pregradnim zidovima koji se torkretiraju, produžnim mortom. Mort se nanosi na otprašene i oprane reške. Obračun po m2 zida na kojem su popunjene reške. </t>
  </si>
  <si>
    <t>Prezidavanje i zidarsko popravljanje rastrešenih dijelova zidova punom opekom izvornog formata u produžnom mortu. Prilikom prezidavanja mora se zadržati oblik svih istaka, vijenaca i zaobljenih dijelova ziđa. Stavkom obuhvaćen sav potreban rad, alat i oprema za rad, svi vertikalni i horizontalni transporti na gradilištu, potrebna podupiranja, te sav potreban materijal i pomoćni materijal potreban za izvršenje stavke.</t>
  </si>
  <si>
    <t>Probijanje otvora vrata u prizemlju stubišta u zidu od pune opeke. Stavka obuhvaća probijanje i podupiranje zida,  zidarsku obradu  šapleta, ugradnju nadvoja od tri ili četiri HE140A čelična profila, složena jedan do drugog, na prethodno izvedenom čeličnom ležaju (čelična ploča debljine 10 mm na betonskom jastuku). Stavkom obuhvaćen sav potreban rad, alat i oprema za rad, svi vertikalni i horizontalni transporti na gradilištu te sav potreban materijal i pomoćni materijal potreban za izvršenje stavke. Dimenzije otvora vrata 115/250, u zidu d=50 cm. Obračun po komadu probijenog otvora za vrata.</t>
  </si>
  <si>
    <t>Dobava materijala i izrada horizontalnog limenog opšava strehe ravnog krova s vertikalnim preforiranim graničnikom koji drži nasip šljunka d=5cm, od cinkotit lima, dmin=0.6 mm. Limeni opšav povezati s TPO hidroizolacijom krova. Vertikalni perforirani graničnik mora biti točkasto spojen s horizontalim limenim opšavom, kako bi oborinska voda mogla otjecati između graničnika i horizontalnog opšava do oluka na rubu strehe. Detalje izvesti prema postojećem opšavu i graničniku, opšav r.š. 40 cm, graničnik r.š. 15 cm . U stavku je uključen sav potreban rad i materijal. Obračun po m' izvedenog opšava s graničnikom.</t>
  </si>
  <si>
    <t>REKAPITULACIJA - SJEVERNO KRILO</t>
  </si>
  <si>
    <t>TROŠKOVNIK GRAĐEVINSKIH I  OBRTNIČKIH RADOVA</t>
  </si>
  <si>
    <t>GRAĐEVINA                    ZGRADA DRŽAVNOG ODVJETNIŠTVA REPUBLIKE HRVATSKE U ZAGREBU</t>
  </si>
  <si>
    <t>INVESTITOR                     MINISTARSTVO PRAVOSUĐA I UPRAVE</t>
  </si>
  <si>
    <t>KONZERVATORSKI  PROJEKTNI  ATELJE  j.d.o.o.  BOGDANOVAČKA ULICA 8,  OSIJEK</t>
  </si>
  <si>
    <t>Stavka</t>
  </si>
  <si>
    <t>Vrsta i opis rada</t>
  </si>
  <si>
    <t>Jedinična
mjera</t>
  </si>
  <si>
    <t>Količina</t>
  </si>
  <si>
    <t>Jedinična
cijena [kn]</t>
  </si>
  <si>
    <t>0.</t>
  </si>
  <si>
    <t>OPĆI UVJETI I OPĆI TROŠKOVI</t>
  </si>
  <si>
    <t>Izvođač radova prije izrade ponude treba dobro pregledati tehničku dokumentaciju, upoznati se sa postojećim stanjem na terenu, te eventualno zatražiti sva potrebna objašnjenja od projektanta i investitora, kako bi ponuda bila realna. U tom smislu ponudbene stavke iz ovog troškovnika moraju sadržavati sve dobave materijala s točno određenim tipovima i vrstom opreme, potrebnim atestima i sl., kao i sve potrebne transporte, prijenos po gradilištu, te ugradnju do finalnog proizvoda, i to tako da su od ponuđača radova provjerene sve troškovničke količine i prema potrebi korigirane.</t>
  </si>
  <si>
    <t>Sve radove izvesti od kvalitetnog materijala prema opisima i detaljima, i to sve u okviru ponuđene jedinične cijene. Sve štete učinjene prigodom rada vlastitim ili tuđim radovima imaju se ukloniti na račun počinitelja.</t>
  </si>
  <si>
    <t>Svi nekvalitetni radovi imaju se otkloniti i zamijeniti ispravnim, bez bilo kakve odštete od strane investitora.</t>
  </si>
  <si>
    <t>Ako opis koje stavke dovodi izvoditelja u sumnju o načinu izvedbe, treba pravovremeno prije predaje ponude tražiti objašnjenje od projektanta.</t>
  </si>
  <si>
    <t>Eventualne izmjene materijala te načina izvedbe tokom građenja moraju se izvršiti isključivo pismenim dogovorom s projektantom i nadzornim inženjerom.</t>
  </si>
  <si>
    <t>Sve više radnje koje neće biti na taj način utvrđene neće se moći priznati u obračunu.</t>
  </si>
  <si>
    <t>Jedinična cijena sadrži sve nabrojeno u opisu pojedine grupe radova, te se na taj način vrši i obračun istih.</t>
  </si>
  <si>
    <t>Jedinične cijene primjenjivat će se na izvedene količine bez obzira u kojem postotku iste odstupaju od količine u troškovniku.</t>
  </si>
  <si>
    <t>Izvedeni radovi moraju u cijelosti odgovarati opisu troškovnika, a u tu svrhu investitor ima pravo od izvoditelja tražiti prije početka radova uzorke koji se čuvaju u upravi gradilišta, te izvedeni radovi moraju istima u cijelosti odgovarati.</t>
  </si>
  <si>
    <t>Sastavni dio projektnog elaborata uz nacrte, tehnički opis i opće uvjete izvođenja  je ovaj troškovnik. Ukoliko iz bilo kojih razloga dođe do odstupanja od podataka iz troškovnika, u odnosu na podatke iz nacrta, vrijede podaci iz nacrta. Uz opće uvjete ovog troškovnika, nužno je pratiti opis, koji se smatra sastavnim dijelom ovog troškovnika.</t>
  </si>
  <si>
    <t>Sve eventualne nejasnoće dužan je izvođač razjasniti s projektantima prije podnošenja ponude, jer se naknadne primjedbe u tom smislu neće moći uvažiti. Radove treba izvesti po opisu pojedine stavke troškovnika, općim uvjetima pojedinih grupa radova i ovim općim uvjetima.</t>
  </si>
  <si>
    <t>Izvođač radova je dužan prije početka radova detaljno pregledati projektni elaborat i staviti na njega primjedbe. Ukoliko pronađe nepravilnosti mora ih, kao i svoje prijedloge za bolja rješenja dati investitoru na vrijeme, kako ne bi trpio ugovoreni rok završetka radova. Izvoditelj radova je dužan prije narudžbe materijala i prije početka radova izaći na gradilište, pregledati ga i utvrditi stanje građevinskih radova, te na licu mjesta prekontrolirati projekt, sve mjere, kote i količine iznesene u ovom projektu, a naročito u odnosu na već izvedeni građevinski objekt, te o svim neusklađenostima izvjestiti investitora. U sIučaju nekih izmjena na terenu ili na objektu, ili ako to doprinosi racionalnijem radu instalacije odnosno smanjenju investicije, može izvoditelj s dovoljno obrazloženja tražiti da se projekt upotpuni ili prilagodi postojećem stanju. Projekt može izmjeniti samo ako od investitora ishodi odobrenje izmjene. U slučaju navedenih izmjena izvoditelj preuzima odgovornost za prerađeni projekt.</t>
  </si>
  <si>
    <t>Konačni obračun vrši se na osnovu stvarno izvedenih količina, a po jediničnim cijenama ugovornog troškovnika. Ovo važi ukoliko se drukčije ne ugovori.</t>
  </si>
  <si>
    <t>U cijeni moraju biti sadržani i radovi koji se neće posebno platiti kao što su:</t>
  </si>
  <si>
    <t>- zaštita dijelova na kojima se ne vrši zahvat</t>
  </si>
  <si>
    <t>- svi režijski sati, osim troškovnikom predviđenih ili po nadzornom inženjeru ovjerenih</t>
  </si>
  <si>
    <t>- sva ispitivanja materijala prema programu osiguranja kvalitete</t>
  </si>
  <si>
    <t>- uređivanje gradilišta po završetku rada s otklanjanjem svih otpadaka, oplate i slično</t>
  </si>
  <si>
    <t>- uskladištenje materijala i elemenata za obrtničke i instalaterske radove do njihove ugradbe</t>
  </si>
  <si>
    <t>- sve radove vezane uz primjenu pravila zaštite na radu</t>
  </si>
  <si>
    <t>Izvođač je odgovoran za kvalitetu montažnih radova i ugrađenog materijala kako su radovi izvođeni po odobrenom projektu, odnosno odobrenim izmjenama. Ukoliko izvođač izvrši izmjene bez suglasnosti projektanta i nadzornog tijela, snosi odgovornost za nepravilno funkcioniranje instalacija.</t>
  </si>
  <si>
    <t>Ugrađeni materijal i oprema moraju odgovarati tehničkim propisima i standardima. Ako nadzorno tijelo bude zahtjevalo ispitivanje nekog materijala izvođač će ga podnijeti na ispitivanje priznatoj ustanovi, a troškove, ukoliko materijal odgovara naplatiti će se kao višak rada, s time što ima pravo i na srazmjerno produženje roka. Ukoliko ne odgovara standardima, troškove snosi izvođač.</t>
  </si>
  <si>
    <t xml:space="preserve">Sav materijal i opremu, ukoliko nisu ispitani kod proizvođača ili o tome ne postoji dokumentacija, mora ispitati izvoditelj radova prije nego ih ugradi i o tome sastaviti dokumentaciju. Ispitivanje instalacije ima za cilj provjeru da li ugradnja opreme, uređaji i automatika odgovara projektiranim uvjetima za zimski i ljetni režim rada, ocjenu kvalitete montažnih radova, brzine i tlaka u karakterističnim točkama postrojenja. </t>
  </si>
  <si>
    <t>Kod provjere montažnih radova obratiti pozornost na slijedeće:</t>
  </si>
  <si>
    <t xml:space="preserve">- nepropusnost spojeva </t>
  </si>
  <si>
    <t>- razina buke</t>
  </si>
  <si>
    <t>- zaštita od korozije</t>
  </si>
  <si>
    <t>- pravilna montaža armature, ogrjevnih i rashladnih tijela, elemenata za ubacivanje i izvlačenje zraka, kanala i sl.</t>
  </si>
  <si>
    <t>Za izvođenje radova izvođač mora postaviti stručno osoblje i rukovodstvo potrebnih kvalifikacija za izvođenje odnosnih radova.</t>
  </si>
  <si>
    <t>Izvođač montažnih radova dužan je sporazumno s nadzornim tijelom i izvođačem građevinskih radova izvršiti pravilnu organizaciju poslova, tako da međusobno ometanje bude najmanje. Ako stanje ili izvođenje građevinskih radova ometa neprikidnu montažu izvođač ima pravo prekinuti rad, produžiti rok i naplatiti troškove koje sporazumno utvrđuju s nadzornim tijelom u dnevniku.</t>
  </si>
  <si>
    <t>Izvođač je dužan na osnovu važećih zakonskih propisa s investitorom i ostalim izvođačima radova  riješiti pitanje higijensko-tehničke zaštite zaposlenog osoblja - smještaja materijala i osigurati čuvanje istoga,  također i osiguranja gradilišta.</t>
  </si>
  <si>
    <t>Kao završetak montažnih radova je dan kada izvođač podnese nadzornom tijelu pismeno izvješće o završetku ugovorenih radova, a ovaj to pismeno potvrdi u građevinskom dnevniku, odnosno zatraži od Investitora pismeno da se imenuje komisija za tehnički pregled najmanje 15 dana prije završetka instalacije.</t>
  </si>
  <si>
    <t>Izvoditelj je dužan investitoru predati sheme i izrađena uputstva za rukovanje postrojenjem i uputstva za otklanjanje smetnji.</t>
  </si>
  <si>
    <t>OPĆI TROŠKOVI</t>
  </si>
  <si>
    <t>U stavkama troškovnika nisu posebno specificirani slijedeći troškovi ali ih treba uključiti u ukupnu sumu:</t>
  </si>
  <si>
    <t>Ako nije drugačije dogovoreno u predračunsku sumu je uračunato:</t>
  </si>
  <si>
    <t>1.  Cjelokupna isporuka opreme, regulacija, puštanje u pogon od ovlaštenog servisera i potrebna ispitivanja na nepropusnost ugrađene instalacije grijanja, hlađenja i ventilacije te sva potrebna ispitivanja od ovlaštene firme za dokazivanje kvalitete ugrađene instalacije.</t>
  </si>
  <si>
    <t>2. Obuka osoblja koje rukuje uređajima s objašnjenjem sistema i rada pojedinih dijelova, također i  davanje pismenog uputstva za rukovanje i održavanje.</t>
  </si>
  <si>
    <t>3. Naknada za montere, njihove pomoćnike, rukovodioce gradilišta i izradbu građevinske knjige.</t>
  </si>
  <si>
    <t>4. Transport cjelokupnog materijala i alata na gradilištu i s gradilišta, kao i namještanja skele te korištenje podiznih platformi.</t>
  </si>
  <si>
    <t xml:space="preserve"> - pregled dokumentacije objekta</t>
  </si>
  <si>
    <t xml:space="preserve"> - vođenje građevinskog dnevnika</t>
  </si>
  <si>
    <t>Ukupno
[kn]</t>
  </si>
  <si>
    <t>1.</t>
  </si>
  <si>
    <t>Demontaža unutarnjih zidnih split klima jedinica i cijevnog razvoda freonske instalacije, te instalacije odvoda kondenzata. U stavku uključiti sav potreban alat, pribor i potrebne elektro radove na otpajanju unutarnje jedinice.</t>
  </si>
  <si>
    <t>komada</t>
  </si>
  <si>
    <t>Demontaža vanjskih zidnih split klima jedinica. U stavku uključiti angažiranje podizne platforme ili autodizalice sa košarom, sav potreban alat i opremu te potrebne elektro radove na otpajanju vanjske jedinice.</t>
  </si>
  <si>
    <t xml:space="preserve">Odvoženje demontiranih elemenata na mjesto pohrane prema zahtjevu investitora ili na deponij uz obavezno predočenje potvrde o ekološkom zbrinjavanju. </t>
  </si>
  <si>
    <t xml:space="preserve">Zatvaranje ventila u kotlovnici i pražnjenje krugova radijatorskog grijanja. </t>
  </si>
  <si>
    <t xml:space="preserve">Demontaža postojećih radijatora, ovjesnog pribora, radijatorskih ventila i kompletne razvodne cijevne mreže grijanja po katovima do točke spoja sa postojećom instalacijom. U stavci obuhvatiti sav alat i pribor potreban za demontažu. </t>
  </si>
  <si>
    <t xml:space="preserve">Odvoženje demontiranih elemenata na mjesto pohrane prema zahtjevu investitora ili na deponij uz obavezno predočenje potvrde o dobivenoj naknadi. </t>
  </si>
  <si>
    <t>UKUPNO</t>
  </si>
  <si>
    <t>2.</t>
  </si>
  <si>
    <t>DEMONTAŽNI RADOVI - (SJEVERNI BLOK) - FAZA 1</t>
  </si>
  <si>
    <t>REKAPITULACIJA - SJEVERNI BLOK</t>
  </si>
  <si>
    <t>IZRADIO</t>
  </si>
  <si>
    <t>CITARA d.o.o.</t>
  </si>
  <si>
    <t>10 000 Zagreb, Savska 141</t>
  </si>
  <si>
    <t>INVESTITOR</t>
  </si>
  <si>
    <t>MINISTARSTVO PRAVOSUĐA I UPRAVE, Zagreb, Ulica grada Vukovara 69</t>
  </si>
  <si>
    <t>GRAĐEVINA</t>
  </si>
  <si>
    <t>ZGRADA DRŽAVNOG ODVJETNIŠTVA, Zagreb, Gajeva ulica 30A</t>
  </si>
  <si>
    <t>GORAN VUČKOVIĆ, dipl.ing.građ.</t>
  </si>
  <si>
    <t>BR,TEH.DN.</t>
  </si>
  <si>
    <t>3296/22-5</t>
  </si>
  <si>
    <t>DATUM</t>
  </si>
  <si>
    <t>lipanj 2022.</t>
  </si>
  <si>
    <t xml:space="preserve">VRSTA PROJEKTA </t>
  </si>
  <si>
    <t>VODOVOD I ODVODNJA</t>
  </si>
  <si>
    <t>FAZA</t>
  </si>
  <si>
    <t>TROŠKOVNIK ZA NADMETANJE</t>
  </si>
  <si>
    <t>TROŠKOVNIK VODOVODA I ODVODNJE</t>
  </si>
  <si>
    <t>0. Opći uvjeti</t>
  </si>
  <si>
    <t>U stavkama, gdje se radi definiranja tehničkih svojstava i minimalnih tehničkih karakteristika navodi tip ili proizvođač predmeta nabave nudi se predmet nabave kao navedeni ili jednakovrijedan. U stavkama gdje se navodi određeni proizvod s dodatkom "ili jednakovrijedan", ponuditelj mora na za to predviđenim praznim mjestima troškovnika, prema odgovarajućim stavkama, navesti podatke o proizvodu i tipu odgovarajućeg proizvoda koji nudi te priložiti dokaze iz kojih će se vidjeti karakteristike jednakovrijednih materijala ili proizvoda koje ponuditelj nudi za stavke troškovnika gdje je ta mogućnost predviđena. Proizvodi koji su u dokumentaciji za nadmetanje navedeni kao primjeri smatraju se ponuđenima ako ponuditelj ne navede nikakve druge proizvode na za to predviđenom mjestu troškovnika predmeta nabave.</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</si>
  <si>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Tako registrirani zahtjevi obvezni su za Izvođača radova, s tim da je za svaku nepredviđenu višu radnju, kojom bi se povećalo ukupne troškove predviđene za izgradnju po ovom troškovniku, prethodno potrebna suglasnost investitora.</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</si>
  <si>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</si>
  <si>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Radovi se izvode prema projektu, a u svim slučajevima potrebne izmjene ili dopune projekta ili njegovih dijelova, odluku o tome donosit će sporazumno projektant, nadzorni inženjer, investitor i predstavnik izvođača radova, a tu svoju odluku unositi će u građevni dnevnik. Sve izmjene ili dopune projekta, ili njegovih dijelova, za koje se po građevnom dnevniku ne može dokazati da su uslijedile po opisanom postupku, neće se obračunavati ni po privremenom ni po konačnom obračunu.</t>
  </si>
  <si>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 Uključeni su sve vrste radova na izradi i montaži zaštitnih mjera i provizorija, sve vrste radova na montaži opreme, ispitivanja i parametriranja; po završetku svake faze i konačna ispitivanja po završetku svih radova, funkcionalne probe, podešenje i puštanje u probni rad, praćenje pogona i otklanjanje eventualnih nedostataka u jamstvenom roku, dodatni troškovi radne snage (dnevnice, prekovremeni i noćni rad) zbog izvođenja dijela radova u doba isključenog pogona, te svi ostali neimenovani pomoćni radovi i materijal, koji su potrebni za kompletno dovršenje radova po ovom troškovniku.</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</si>
  <si>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od ovlaštenih institucija, te preuzete po nadzornoj službi Investitora, ukoliko nije u opisu izričito drukčije određeno.</t>
  </si>
  <si>
    <t>Jedinične cijene obuhvaćaju izradu geodetskog snimka izvedenog stanja (6 primjeraka), predanog i ovjerenog u katastru, izradu tehničke dokumentacije izvedenog stanja (6 primjeraka) koja uključuje izradu uputa za rukovanje i održavanje ugrađene opreme, obuku korisnika i izradu svih protokola o ispitivanju. Uključena je sva dokumentacija i troškovi potrebni za tehnički pregled.</t>
  </si>
  <si>
    <t>Sav materijal i oprema, koju izvođač dobavlja i ugrađuje, mora imati isprave o sukladnosti, u skladu sa važećim zakonima i propisima iz područja gradnje (tvornička ispitivanja i atesti, certifikati sukladnosti i sl.) i uvjerenja o kakvoći u skladu s važećim zakonima i propisima.</t>
  </si>
  <si>
    <t>Izvođačeva je obveza održavanje javnih cesta koje koristi u svrhu građenja te sanacija svih eventualnih oštećenja nastalih korištenjem. Po završetku radova ceste je potrebno dovesti u prvobitno stanje bez prava na naknadu troškova.</t>
  </si>
  <si>
    <t>Izvođač je dužan gradilište održavati čistim, a na kraju radova treba izvesti detaljno čišćenje. Nakon dovršenja gradnje predat će Izvoditelj radova posve uređeno gradilište i okolinu predstavniku Investitora uz obveznu prisutnost projektanta. Primjedbe dane od strane projektanta imaju istu težinu kao i primjedbe dane od strane nadzornog inženjera investitora.</t>
  </si>
  <si>
    <t>Izvođač je u okviru ugovorene cijene dužan izvršiti koordinaciju radova svih kooperanata na način da omogući kontinuirano odvijanje posla i zaštitu već izvedenih radova. Sva oštećenja nastala na već izvedenim radovima izvođač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</si>
  <si>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Obveza izvođača je na propisan način zbrinuti višak materijala iz iskopa i otpad. Ta obveza također podrazumijeva pronalaženje lokacija odlagališta (gradske deponije ili slično), pribavljanje pripadajućih suglasnosti nadležnih komunalnih i drugih službi, nadzornog inženjera, glavnog projektanta i investitora, te sve ostale troškove za zbrinjavanje viška materijala i otpada, što je uključeno u jediničnu cijenu.</t>
  </si>
  <si>
    <t xml:space="preserve">  RADOVI RUŠENJA, UKLANJANJA I DEMONTAŽE - SJEVERNO KRILO - FAZA 1</t>
  </si>
  <si>
    <t>Izrada proboja kroz  zid/gredu od pune opeke debljine 25-60 cm,  za prolaz vodovodnih i odvodnih cijevi i odzračnih vertikala,te krpanje i popunjavanje utora nakon montaže cijevi i poravnanje sa okolnom plohom cementnim mortom.. Obračun po komadu.</t>
  </si>
  <si>
    <t>proboj dim. 10x10 cm</t>
  </si>
  <si>
    <t>proboj dim. 15x15 cm</t>
  </si>
  <si>
    <t xml:space="preserve">Utovar šute  u kamion i odvoz na gradsku planirku do 30 km. Kalkulirati sa faktorom rastresitosti 1.5 za šutu, 2 za cijevi i demontiranu opremu. Stavkom obuhvatiti troškove zbrinjavanja otada po vrstama. </t>
  </si>
  <si>
    <t>čista šuta i materijal iz iskopa</t>
  </si>
  <si>
    <t>m3</t>
  </si>
  <si>
    <t>REKAPITULACIJA RADOVA - SJEVERNO KRILO</t>
  </si>
  <si>
    <t xml:space="preserve">UKUPNO </t>
  </si>
  <si>
    <t>PROJEKTANT</t>
  </si>
  <si>
    <t>A.</t>
  </si>
  <si>
    <t>ZOP                                    5/22-KPA</t>
  </si>
  <si>
    <t>SJEVERNO KRILO ZGRADE</t>
  </si>
  <si>
    <t>GRAĐEVINSKO-OBRTNIČKIH RADOVA</t>
  </si>
  <si>
    <t>GLAVNI PROJEKTANT</t>
  </si>
  <si>
    <t>Marko Tokić, dipl.ing.arh. A 4521</t>
  </si>
  <si>
    <t>GRAĐEVINA                     ZGRADA DRŽAVNOG ODVJETNIŠTVA REPUBLIKE HRVATSKE U ZAGREBU</t>
  </si>
  <si>
    <t>VRSTA PROJEKTA            PROJEKT OBNOVE ZGRADE ZA CJELOVITU OBNOVU</t>
  </si>
  <si>
    <t>DATUM                             lipanj, 2022.</t>
  </si>
  <si>
    <t xml:space="preserve">VRSTA PROJEKTA           PROJEKT OBNOVE ZGRADE ZA CJELOVITU OBNOVU </t>
  </si>
  <si>
    <t>I.</t>
  </si>
  <si>
    <t>II.</t>
  </si>
  <si>
    <t>III.</t>
  </si>
  <si>
    <t>SJEVERNO KRILO I GLAVNO STUBIŠTE</t>
  </si>
  <si>
    <t>GRAĐEVINSKI I OBRTNIČKI RADOVI</t>
  </si>
  <si>
    <t>INSTALACIJE GRIJANJA, HLAĐENJA I VENTILACIJE</t>
  </si>
  <si>
    <t xml:space="preserve">REKAPITULACIJA SVIH RADOVA </t>
  </si>
  <si>
    <t>PDV 25%</t>
  </si>
  <si>
    <t>SVEUKUPNO SA PDV-om</t>
  </si>
  <si>
    <t xml:space="preserve">Garantni rok za kvalitetu montažnih radova treba utanačiti prema zakonskim propisima, a za ugrađenu opremu garantni rok se određuje prema garanciji proizvođača opreme, računajući od dana tehničkog prijema instalacije. Svaki kvar koji se dogodi na instalaciji u garantnom roku, a prouzročen je isporukom Iošeg materijala ili nesolidnom izradom, dužan je izvoditelj na zahtjev investitora otkloniti o svom trošku. </t>
  </si>
  <si>
    <t>DEMONTAŽE INSTALACIJA GRIJANJA, HLAĐENJA I VENTILACIJE</t>
  </si>
  <si>
    <t>DEMONTAŽE INSTALACIJA VODOVODA I ODVODNJE</t>
  </si>
  <si>
    <t>TROŠKOVNIK KONSTRUKTIVNE OBNOVE SJEVERNOG KRILA ZGRADE</t>
  </si>
  <si>
    <r>
      <t xml:space="preserve">Nabava materijala i betoniranje AB podne ploče u prizemlju sjevernog krila, debljine 14 cm,  beton C25/30, armiranje Q283 mrežama u donjoj i gornjoj zoni, armatura B500B (prema HRN  1130-2:2008 ili jednakovrijedno________________). Armatura se sidri u postojeće zidove pomoću šipki </t>
    </r>
    <r>
      <rPr>
        <sz val="10"/>
        <rFont val="Calibri"/>
        <family val="2"/>
      </rPr>
      <t>Ø8/20 cm.</t>
    </r>
    <r>
      <rPr>
        <sz val="14.5"/>
        <rFont val="Calibri"/>
        <family val="2"/>
      </rPr>
      <t xml:space="preserve"> </t>
    </r>
  </si>
  <si>
    <t>Izrada, dobava i montaža metalnih sidara stropne konstrukcije. Sidra se izvode prema skicama u projektu, ali ne prije konačnog odobrenja projektanta i nadzornog inženjera. Stavkom obuhvaćena i antikorozivna zaštita (korozijska kategorija niska C2, s vrlo visokom trajnosti premaza). Čelične vezice S235, Sidreni dio od B500B (prema HRN  1130-2:2008 ili jednakovrijedno________________), vijci, navrtke i podloške su od nehrđajućeg čelika minimalne kvalitete K.V. 8.8. (prema EN ISO 898-1 ili jednakovrijedno________________) Sidra se učvrščuju u prethodno izbušene rupe u zidu od opeke injekcijskom smjesom (hibridnom žbukom ili sl.) za sidrenje u opeci. Promjer rupe prema uputi proizvođača injekcijske smjese.
Stavkom obuhvaćen sav potreban materijal za izradu sidra, materijal, injekcijska smjesa za sidrenje, kao i sav rad s potrebnim predradnjama.</t>
  </si>
  <si>
    <t xml:space="preserve">Ugradnja ankera - kuka za povezivanje obje strane ojačanja zida. Debljina postojećeg zida je cca 15 cm.
Ugradnja  ankera od armature ø10, B500B (prema HRN  1130-2:2008 ili jednakovrijedno________________). Dužina šipke  ankera (prije savijanja) su cca30cm. Ugradnja je 6-7 kom/m2. Jedinična cijena obuhvaća bušenje i čišćenje rupa, nabavu, prijevoz i ugradnju ankera. Obračun je po komadu. </t>
  </si>
  <si>
    <t xml:space="preserve">Nabava materijala i ugradnja armature, mrežaste, B500B (prema HRN  1130-2:2008 ili jednakovrijedno________________), za izradu ojačanja zida. Ugradnja prema specifikacijama iz projekta. Armatura ojačanja zida je mreža Q335,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t>
  </si>
  <si>
    <t>Nabava materijala i betoniranje AB horizontalnog serklaža pri vrhu zidova stubišta i nadvoja prozora na najvišoj etaži stubišta. Beton C25/30, armatura B500B (prema HRN  1130-2:2008 ili jednakovrijedno________________), prema projektu statike. Obračun po m³ ugrađenog betona.</t>
  </si>
  <si>
    <r>
      <t>Pažljiva demontaža  drvene konstrukcije kosog krova i stropa najviše etaže stubišta, sa spuštanjem građe na tlo, čuvanjem na gradilištu i ponovna ugradnja drvene konstrukcije nakon prezidavanja vrha zidova stubišta i izvedbe horizontalnog AB serklaža. Eventualne oštećene ili dotrajale elemente drvene konstrukcije zamijeniti novima od drvene građe razreda čvrstoće C24. Prema potrebi ugraditi čelične spojne elemente i vijke (SJ 235, vijci k.v. 4.6. prema EN ISO 898-1 ili jednakovrijedno________________). Obračun po m</t>
    </r>
    <r>
      <rPr>
        <sz val="10"/>
        <rFont val="Calibri"/>
        <family val="2"/>
      </rPr>
      <t>³</t>
    </r>
    <r>
      <rPr>
        <sz val="10"/>
        <rFont val="Calibri"/>
        <family val="2"/>
        <scheme val="minor"/>
      </rPr>
      <t xml:space="preserve"> drvene građe stropa stubišta.            NAPOMENA: Stavka se izvodi ukoliko bude nužno ukloniti krov stubišta zbog  prezidavanja vrha zidova stubišta i izvedbe horizontalnog serklaža.</t>
    </r>
  </si>
  <si>
    <t xml:space="preserve"> Nabava materijala i izrada drvene krovne i stropne konstrukcije 2. kata sjevernog krila, iz crnogorične građe, razreda čvrstoće C24.  Stavka uključuje dobavu, tesarsko oblikovanje te ugradnju drvne građe kao i ugradnju potrebnih spojnih elemenata,  radnu i nosivu skelu, vertikalni transport te zaštitu drvne građe.                          Zaštitu drvne građe izvesti premazima za zaštitu od biotskih uzročnika razgradnje prije ugradbe. Nazidnice krovnih greda sidre se u zidove navojnim šipkama M12, K.V. 8.8 (prema EN ISO 898-1 ili jednakovrijedno________________), po jedno sidro između svakog roga. Grede se sidre u zidove armaturnim šipkama koje su obračunate u zasebnoj stavci.
Obračun po m3 ugrađene drvne građe. </t>
  </si>
  <si>
    <t xml:space="preserve">Sidra - armatura B500B(prema HRN  1130-2:2008 ili jednakovrijedno________________), RA ø14 mm </t>
  </si>
  <si>
    <t xml:space="preserve">5. Svi pripremno završni radovi </t>
  </si>
  <si>
    <t>6.  Izrada projekta izvedenog stanja.</t>
  </si>
  <si>
    <t xml:space="preserve">Izrada proboja kroz  međukatnu konstrukciju od drvenih greda sa spunom od šute i dasaka debljine ca. 50 cm, proboj dim. 15x15 cm, za prolaz vodovodnih i odvodnih cijevi i odzračnih vertikala, te popuna  oko cijevi kamenom vunom nakon montaže cjevovoda. </t>
  </si>
  <si>
    <t>Izvođač je dužan pridržavati se svih važećih zakona, propisa i normi iz područja gradnje.  Svi radovi moraju se izvesti solidno i stručno prema važećim propisima i pravilima dobrog zanata.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</si>
</sst>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_);_(* \(#,##0.00\);_(* &quot;-&quot;??_);_(@_)"/>
    <numFmt numFmtId="165" formatCode="_-* #,##0.00\ _k_n_-;\-* #,##0.00\ _k_n_-;_-* &quot;-&quot;??\ _k_n_-;_-@_-"/>
    <numFmt numFmtId="166" formatCode="#,##0.00\ &quot;kn&quot;"/>
  </numFmts>
  <fonts count="67">
    <font>
      <sz val="11"/>
      <color theme="1"/>
      <name val="Calibri"/>
      <family val="2"/>
      <scheme val="minor"/>
    </font>
    <font>
      <sz val="10"/>
      <name val="Arial"/>
      <family val="2"/>
      <charset val="238"/>
    </font>
    <font>
      <sz val="8"/>
      <name val="Arial"/>
      <family val="2"/>
      <charset val="238"/>
    </font>
    <font>
      <sz val="10"/>
      <name val="Calibri"/>
      <family val="2"/>
      <scheme val="minor"/>
    </font>
    <font>
      <b/>
      <sz val="10"/>
      <name val="Calibri"/>
      <family val="2"/>
      <scheme val="minor"/>
    </font>
    <font>
      <sz val="10"/>
      <color theme="1"/>
      <name val="Calibri"/>
      <family val="2"/>
      <scheme val="minor"/>
    </font>
    <font>
      <b/>
      <sz val="10"/>
      <name val="Arial"/>
      <family val="2"/>
      <charset val="238"/>
    </font>
    <font>
      <sz val="10"/>
      <color theme="1"/>
      <name val="Calibri"/>
      <family val="2"/>
    </font>
    <font>
      <sz val="10"/>
      <name val="Arial CE"/>
      <family val="2"/>
      <charset val="238"/>
    </font>
    <font>
      <sz val="11"/>
      <color indexed="8"/>
      <name val="Calibri"/>
      <family val="2"/>
      <charset val="238"/>
    </font>
    <font>
      <sz val="10"/>
      <name val="Calibri"/>
      <family val="2"/>
    </font>
    <font>
      <b/>
      <sz val="10"/>
      <color theme="1"/>
      <name val="Calibri"/>
      <family val="2"/>
      <scheme val="minor"/>
    </font>
    <font>
      <b/>
      <sz val="12"/>
      <name val="Calibri"/>
      <family val="2"/>
      <scheme val="minor"/>
    </font>
    <font>
      <sz val="10"/>
      <name val="Arial"/>
      <family val="2"/>
    </font>
    <font>
      <sz val="11"/>
      <color theme="1"/>
      <name val="Calibri"/>
      <family val="2"/>
      <scheme val="minor"/>
    </font>
    <font>
      <sz val="14.5"/>
      <name val="Calibri"/>
      <family val="2"/>
    </font>
    <font>
      <b/>
      <sz val="11"/>
      <color theme="1"/>
      <name val="Calibri"/>
      <family val="2"/>
      <scheme val="minor"/>
    </font>
    <font>
      <b/>
      <sz val="9"/>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9"/>
      <name val="Calibri"/>
      <family val="2"/>
      <scheme val="minor"/>
    </font>
    <font>
      <sz val="8"/>
      <color theme="1"/>
      <name val="Calibri"/>
      <family val="2"/>
      <scheme val="minor"/>
    </font>
    <font>
      <b/>
      <sz val="15"/>
      <color theme="1"/>
      <name val="Calibri"/>
      <family val="2"/>
      <scheme val="minor"/>
    </font>
    <font>
      <sz val="10"/>
      <name val="Arial"/>
      <family val="2"/>
    </font>
    <font>
      <sz val="12"/>
      <name val="Arial"/>
      <family val="2"/>
      <charset val="238"/>
    </font>
    <font>
      <b/>
      <sz val="12"/>
      <name val="Calibri"/>
      <family val="2"/>
      <charset val="238"/>
      <scheme val="minor"/>
    </font>
    <font>
      <sz val="12"/>
      <name val="Calibri"/>
      <family val="2"/>
      <charset val="238"/>
      <scheme val="minor"/>
    </font>
    <font>
      <sz val="10"/>
      <name val="Calibri"/>
      <family val="2"/>
      <charset val="238"/>
      <scheme val="minor"/>
    </font>
    <font>
      <i/>
      <sz val="10"/>
      <name val="Calibri"/>
      <family val="2"/>
      <charset val="238"/>
      <scheme val="minor"/>
    </font>
    <font>
      <i/>
      <sz val="10"/>
      <name val="Arial"/>
      <family val="2"/>
      <charset val="238"/>
    </font>
    <font>
      <b/>
      <sz val="12"/>
      <name val="Arial"/>
      <family val="2"/>
      <charset val="238"/>
    </font>
    <font>
      <sz val="11"/>
      <name val="Calibri"/>
      <family val="2"/>
      <charset val="238"/>
      <scheme val="minor"/>
    </font>
    <font>
      <b/>
      <sz val="11"/>
      <name val="Calibri"/>
      <family val="2"/>
      <charset val="238"/>
      <scheme val="minor"/>
    </font>
    <font>
      <b/>
      <i/>
      <sz val="10"/>
      <name val="Arial"/>
      <family val="2"/>
      <charset val="238"/>
    </font>
    <font>
      <b/>
      <i/>
      <sz val="10"/>
      <name val="Calibri"/>
      <family val="2"/>
      <charset val="238"/>
      <scheme val="minor"/>
    </font>
    <font>
      <b/>
      <sz val="11"/>
      <name val="Arial"/>
      <family val="2"/>
      <charset val="238"/>
    </font>
    <font>
      <b/>
      <i/>
      <sz val="11"/>
      <name val="Calibri"/>
      <family val="2"/>
      <charset val="238"/>
      <scheme val="minor"/>
    </font>
    <font>
      <sz val="11"/>
      <name val="Arial"/>
      <family val="2"/>
      <charset val="238"/>
    </font>
    <font>
      <u/>
      <sz val="11"/>
      <name val="Calibri"/>
      <family val="2"/>
      <charset val="238"/>
      <scheme val="minor"/>
    </font>
    <font>
      <b/>
      <i/>
      <sz val="12"/>
      <name val="Calibri"/>
      <family val="2"/>
      <charset val="238"/>
      <scheme val="minor"/>
    </font>
    <font>
      <sz val="11"/>
      <color indexed="8"/>
      <name val="Times New Roman"/>
      <family val="2"/>
      <charset val="238"/>
    </font>
    <font>
      <sz val="10"/>
      <name val="Helv"/>
    </font>
    <font>
      <sz val="11"/>
      <color theme="1"/>
      <name val="Calibri"/>
      <family val="2"/>
      <charset val="238"/>
      <scheme val="minor"/>
    </font>
    <font>
      <b/>
      <sz val="10"/>
      <name val="Arial"/>
      <family val="2"/>
    </font>
    <font>
      <b/>
      <sz val="20"/>
      <name val="Arial"/>
      <family val="2"/>
    </font>
    <font>
      <b/>
      <sz val="11"/>
      <color indexed="9"/>
      <name val="Arial"/>
      <family val="2"/>
      <charset val="238"/>
    </font>
    <font>
      <sz val="10"/>
      <color indexed="8"/>
      <name val="Arial"/>
      <family val="2"/>
      <charset val="238"/>
    </font>
    <font>
      <b/>
      <i/>
      <sz val="12"/>
      <name val="Arial"/>
      <family val="2"/>
      <charset val="238"/>
    </font>
    <font>
      <b/>
      <i/>
      <sz val="11"/>
      <name val="Arial"/>
      <family val="2"/>
      <charset val="238"/>
    </font>
    <font>
      <sz val="10"/>
      <name val="Tahoma"/>
      <family val="2"/>
      <charset val="238"/>
    </font>
    <font>
      <sz val="9"/>
      <name val="Geneva"/>
      <family val="2"/>
      <charset val="238"/>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28"/>
      <color theme="1"/>
      <name val="Calibri"/>
      <family val="2"/>
      <scheme val="minor"/>
    </font>
    <font>
      <sz val="12"/>
      <name val="Arial Narrow"/>
      <family val="2"/>
      <charset val="238"/>
    </font>
    <font>
      <b/>
      <sz val="12"/>
      <name val="Arial Narrow"/>
      <family val="2"/>
      <charset val="238"/>
    </font>
    <font>
      <b/>
      <sz val="14"/>
      <name val="Arial Narrow"/>
      <family val="2"/>
      <charset val="238"/>
    </font>
    <font>
      <sz val="11"/>
      <color theme="1"/>
      <name val="Arial Narrow"/>
      <family val="2"/>
      <charset val="238"/>
    </font>
    <font>
      <sz val="10"/>
      <name val="Arial Narrow"/>
      <family val="2"/>
      <charset val="238"/>
    </font>
    <font>
      <sz val="10"/>
      <color theme="1"/>
      <name val="Arial Narrow"/>
      <family val="2"/>
    </font>
    <font>
      <sz val="10"/>
      <color indexed="8"/>
      <name val="Tahoma"/>
      <family val="2"/>
      <charset val="238"/>
    </font>
    <font>
      <b/>
      <sz val="14"/>
      <color theme="1"/>
      <name val="Arial Narrow"/>
      <family val="2"/>
    </font>
    <font>
      <b/>
      <sz val="11"/>
      <color theme="1"/>
      <name val="Arial Narrow"/>
      <family val="2"/>
    </font>
    <font>
      <b/>
      <sz val="24"/>
      <color theme="1"/>
      <name val="Calibri"/>
      <family val="2"/>
      <scheme val="minor"/>
    </font>
  </fonts>
  <fills count="10">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92D050"/>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4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indexed="64"/>
      </right>
      <top style="thin">
        <color auto="1"/>
      </top>
      <bottom style="thin">
        <color auto="1"/>
      </bottom>
      <diagonal/>
    </border>
    <border>
      <left style="hair">
        <color indexed="8"/>
      </left>
      <right style="thin">
        <color indexed="64"/>
      </right>
      <top style="thin">
        <color auto="1"/>
      </top>
      <bottom style="thin">
        <color auto="1"/>
      </bottom>
      <diagonal/>
    </border>
    <border>
      <left style="hair">
        <color indexed="64"/>
      </left>
      <right/>
      <top style="thin">
        <color indexed="64"/>
      </top>
      <bottom style="thin">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top style="thin">
        <color auto="1"/>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diagonal/>
    </border>
    <border>
      <left style="hair">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right style="thin">
        <color theme="0" tint="-0.499984740745262"/>
      </right>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auto="1"/>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theme="0" tint="-0.499984740745262"/>
      </top>
      <bottom style="thin">
        <color theme="0" tint="-0.499984740745262"/>
      </bottom>
      <diagonal/>
    </border>
    <border>
      <left/>
      <right style="thin">
        <color theme="0" tint="-0.499984740745262"/>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5">
    <xf numFmtId="0" fontId="0" fillId="0" borderId="0"/>
    <xf numFmtId="0" fontId="1" fillId="0" borderId="0"/>
    <xf numFmtId="0" fontId="8" fillId="0" borderId="0"/>
    <xf numFmtId="0" fontId="9" fillId="0" borderId="0"/>
    <xf numFmtId="0" fontId="14" fillId="0" borderId="0"/>
    <xf numFmtId="0" fontId="24" fillId="0" borderId="0"/>
    <xf numFmtId="0" fontId="1" fillId="0" borderId="0"/>
    <xf numFmtId="0" fontId="1" fillId="0" borderId="0"/>
    <xf numFmtId="0" fontId="1" fillId="0" borderId="0"/>
    <xf numFmtId="0" fontId="13" fillId="0" borderId="0"/>
    <xf numFmtId="0" fontId="1" fillId="0" borderId="0"/>
    <xf numFmtId="0" fontId="13" fillId="0" borderId="0"/>
    <xf numFmtId="0" fontId="25" fillId="0" borderId="0"/>
    <xf numFmtId="0" fontId="1" fillId="0" borderId="0"/>
    <xf numFmtId="0" fontId="1" fillId="0" borderId="0"/>
    <xf numFmtId="0" fontId="1" fillId="0" borderId="0"/>
    <xf numFmtId="0" fontId="41" fillId="0" borderId="0"/>
    <xf numFmtId="0" fontId="42" fillId="0" borderId="0"/>
    <xf numFmtId="0" fontId="13" fillId="0" borderId="0"/>
    <xf numFmtId="0" fontId="1" fillId="0" borderId="0"/>
    <xf numFmtId="0" fontId="1" fillId="0" borderId="0"/>
    <xf numFmtId="0" fontId="1" fillId="0" borderId="0"/>
    <xf numFmtId="0" fontId="43" fillId="0" borderId="0"/>
    <xf numFmtId="4" fontId="25" fillId="0" borderId="0"/>
    <xf numFmtId="165" fontId="25" fillId="0" borderId="0" applyFont="0" applyFill="0" applyBorder="0" applyAlignment="0" applyProtection="0"/>
    <xf numFmtId="0" fontId="50" fillId="0" borderId="0"/>
    <xf numFmtId="0" fontId="14" fillId="0" borderId="0"/>
    <xf numFmtId="0" fontId="14" fillId="0" borderId="0"/>
    <xf numFmtId="0" fontId="1" fillId="0" borderId="0"/>
    <xf numFmtId="0" fontId="43" fillId="0" borderId="0"/>
    <xf numFmtId="0" fontId="13" fillId="0" borderId="0"/>
    <xf numFmtId="0" fontId="9" fillId="0" borderId="0"/>
    <xf numFmtId="0" fontId="43" fillId="0" borderId="0"/>
    <xf numFmtId="0" fontId="51" fillId="0" borderId="0"/>
    <xf numFmtId="0" fontId="1" fillId="0" borderId="0" applyProtection="0"/>
    <xf numFmtId="0" fontId="13" fillId="0" borderId="0"/>
    <xf numFmtId="0" fontId="1" fillId="0" borderId="0"/>
    <xf numFmtId="0" fontId="1" fillId="0" borderId="0"/>
    <xf numFmtId="0" fontId="43" fillId="0" borderId="0"/>
    <xf numFmtId="0" fontId="42" fillId="0" borderId="0"/>
    <xf numFmtId="0" fontId="9" fillId="0" borderId="0"/>
    <xf numFmtId="0" fontId="1" fillId="0" borderId="0"/>
    <xf numFmtId="0" fontId="63" fillId="0" borderId="0"/>
    <xf numFmtId="0" fontId="1" fillId="0" borderId="0"/>
    <xf numFmtId="0" fontId="13" fillId="0" borderId="0"/>
  </cellStyleXfs>
  <cellXfs count="440">
    <xf numFmtId="0" fontId="0" fillId="0" borderId="0" xfId="0"/>
    <xf numFmtId="2" fontId="4" fillId="0" borderId="0" xfId="0" applyNumberFormat="1" applyFont="1" applyAlignment="1">
      <alignment horizont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xf>
    <xf numFmtId="0" fontId="5" fillId="0" borderId="0" xfId="0" applyFont="1" applyAlignment="1">
      <alignment horizontal="left" vertical="center"/>
    </xf>
    <xf numFmtId="0" fontId="1" fillId="0" borderId="0" xfId="1" applyAlignment="1">
      <alignment horizontal="left" vertical="center" wrapText="1"/>
    </xf>
    <xf numFmtId="2" fontId="6" fillId="0" borderId="1" xfId="0" applyNumberFormat="1" applyFont="1" applyBorder="1" applyAlignment="1">
      <alignment horizontal="center"/>
    </xf>
    <xf numFmtId="2" fontId="1" fillId="0" borderId="1" xfId="0" applyNumberFormat="1" applyFont="1" applyBorder="1" applyAlignment="1">
      <alignment horizontal="center"/>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2" fontId="4" fillId="0" borderId="1" xfId="0" applyNumberFormat="1" applyFont="1" applyBorder="1" applyAlignment="1">
      <alignment horizontal="center"/>
    </xf>
    <xf numFmtId="0" fontId="4" fillId="0" borderId="0" xfId="0" applyFont="1" applyAlignment="1">
      <alignment vertical="justify" wrapText="1"/>
    </xf>
    <xf numFmtId="0" fontId="5" fillId="0" borderId="0" xfId="0" applyFont="1" applyAlignment="1">
      <alignment horizontal="left" vertical="top" wrapText="1"/>
    </xf>
    <xf numFmtId="0" fontId="4" fillId="0" borderId="0" xfId="0" applyFont="1" applyAlignment="1">
      <alignment horizontal="center" vertical="center"/>
    </xf>
    <xf numFmtId="0" fontId="4" fillId="0" borderId="0" xfId="1" applyFont="1" applyAlignment="1">
      <alignment horizontal="center" vertical="top" wrapText="1"/>
    </xf>
    <xf numFmtId="2" fontId="4" fillId="0" borderId="0" xfId="0" applyNumberFormat="1" applyFont="1"/>
    <xf numFmtId="2" fontId="4" fillId="0" borderId="0" xfId="0" applyNumberFormat="1" applyFont="1" applyAlignment="1">
      <alignment horizontal="right"/>
    </xf>
    <xf numFmtId="0" fontId="4" fillId="0" borderId="0" xfId="0" applyFont="1" applyProtection="1">
      <protection locked="0"/>
    </xf>
    <xf numFmtId="44" fontId="4" fillId="0" borderId="0" xfId="0" applyNumberFormat="1" applyFont="1" applyProtection="1">
      <protection locked="0"/>
    </xf>
    <xf numFmtId="0" fontId="12" fillId="0" borderId="6" xfId="3" applyFont="1" applyBorder="1" applyAlignment="1">
      <alignment horizontal="left" vertical="top" wrapText="1"/>
    </xf>
    <xf numFmtId="0" fontId="4" fillId="0" borderId="4" xfId="0" applyFont="1" applyBorder="1" applyAlignment="1">
      <alignment horizontal="center" vertical="center"/>
    </xf>
    <xf numFmtId="0" fontId="4" fillId="0" borderId="13" xfId="1" applyFont="1" applyBorder="1" applyAlignment="1">
      <alignment horizontal="center" vertical="top" wrapText="1"/>
    </xf>
    <xf numFmtId="0" fontId="4" fillId="0" borderId="0" xfId="1" applyFont="1" applyAlignment="1">
      <alignment horizontal="center" vertical="center"/>
    </xf>
    <xf numFmtId="0" fontId="4" fillId="0" borderId="0" xfId="1" applyFont="1" applyAlignment="1">
      <alignment horizontal="justify" vertical="top" wrapText="1"/>
    </xf>
    <xf numFmtId="0" fontId="4" fillId="0" borderId="0" xfId="1" applyFont="1" applyAlignment="1">
      <alignment horizontal="right"/>
    </xf>
    <xf numFmtId="4" fontId="3" fillId="0" borderId="0" xfId="1" applyNumberFormat="1" applyFont="1" applyAlignment="1" applyProtection="1">
      <alignment wrapText="1"/>
      <protection locked="0"/>
    </xf>
    <xf numFmtId="4" fontId="3" fillId="0" borderId="0" xfId="2" applyNumberFormat="1" applyFont="1" applyAlignment="1" applyProtection="1">
      <alignment horizontal="right"/>
      <protection locked="0"/>
    </xf>
    <xf numFmtId="0" fontId="5" fillId="0" borderId="1" xfId="0" applyFont="1" applyBorder="1" applyAlignment="1">
      <alignment horizontal="center"/>
    </xf>
    <xf numFmtId="0" fontId="5" fillId="0" borderId="2" xfId="0" applyFont="1" applyBorder="1" applyAlignment="1">
      <alignment horizontal="center"/>
    </xf>
    <xf numFmtId="0" fontId="5" fillId="2" borderId="0" xfId="0" applyFont="1" applyFill="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vertical="center"/>
    </xf>
    <xf numFmtId="0" fontId="5" fillId="0" borderId="9" xfId="0" applyFont="1" applyBorder="1" applyAlignment="1">
      <alignment horizontal="center"/>
    </xf>
    <xf numFmtId="0" fontId="11" fillId="0" borderId="12" xfId="0"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xf>
    <xf numFmtId="0" fontId="11" fillId="0" borderId="11" xfId="0" applyFont="1" applyBorder="1" applyAlignment="1">
      <alignment horizontal="center"/>
    </xf>
    <xf numFmtId="0" fontId="11" fillId="0" borderId="4" xfId="0" applyFont="1" applyBorder="1" applyAlignment="1">
      <alignment horizontal="left" vertical="top" wrapText="1"/>
    </xf>
    <xf numFmtId="44" fontId="11" fillId="0" borderId="11" xfId="0" applyNumberFormat="1" applyFont="1" applyBorder="1" applyAlignment="1">
      <alignment horizontal="center"/>
    </xf>
    <xf numFmtId="0" fontId="11" fillId="0" borderId="10" xfId="0" applyFont="1" applyBorder="1" applyAlignment="1">
      <alignment horizontal="center" vertical="center"/>
    </xf>
    <xf numFmtId="0" fontId="11" fillId="0" borderId="2" xfId="0" applyFont="1" applyBorder="1" applyAlignment="1">
      <alignment horizontal="right" vertical="top" wrapText="1"/>
    </xf>
    <xf numFmtId="164" fontId="11" fillId="0" borderId="11" xfId="0" applyNumberFormat="1" applyFont="1" applyBorder="1" applyAlignment="1">
      <alignment horizontal="center"/>
    </xf>
    <xf numFmtId="0" fontId="11" fillId="0" borderId="0" xfId="0" applyFont="1" applyAlignment="1">
      <alignment horizontal="center" vertical="center"/>
    </xf>
    <xf numFmtId="0" fontId="11" fillId="0" borderId="0" xfId="0" applyFont="1" applyAlignment="1">
      <alignment horizontal="right" vertical="top" wrapText="1"/>
    </xf>
    <xf numFmtId="0" fontId="11" fillId="0" borderId="0" xfId="0" applyFont="1" applyAlignment="1">
      <alignment horizontal="center"/>
    </xf>
    <xf numFmtId="164" fontId="11" fillId="0" borderId="0" xfId="0" applyNumberFormat="1" applyFont="1" applyAlignment="1">
      <alignment horizontal="center"/>
    </xf>
    <xf numFmtId="0" fontId="5" fillId="3" borderId="0" xfId="0" applyFont="1" applyFill="1" applyAlignment="1">
      <alignment horizontal="left" vertical="center"/>
    </xf>
    <xf numFmtId="0" fontId="4" fillId="0" borderId="4" xfId="1" applyFont="1" applyBorder="1" applyAlignment="1">
      <alignment horizontal="center" vertical="center"/>
    </xf>
    <xf numFmtId="2" fontId="4" fillId="0" borderId="2" xfId="0" applyNumberFormat="1" applyFont="1" applyBorder="1" applyAlignment="1">
      <alignment horizontal="center"/>
    </xf>
    <xf numFmtId="0" fontId="4" fillId="0" borderId="1" xfId="1" applyFont="1" applyBorder="1" applyAlignment="1">
      <alignment horizontal="right"/>
    </xf>
    <xf numFmtId="4" fontId="3" fillId="0" borderId="1" xfId="1" applyNumberFormat="1" applyFont="1" applyBorder="1" applyAlignment="1" applyProtection="1">
      <alignment wrapText="1"/>
      <protection locked="0"/>
    </xf>
    <xf numFmtId="2" fontId="4" fillId="0" borderId="2" xfId="0" applyNumberFormat="1" applyFont="1" applyBorder="1"/>
    <xf numFmtId="2" fontId="4" fillId="0" borderId="1" xfId="0" applyNumberFormat="1" applyFont="1" applyBorder="1" applyAlignment="1">
      <alignment horizontal="right"/>
    </xf>
    <xf numFmtId="0" fontId="4" fillId="0" borderId="1" xfId="0" applyFont="1" applyBorder="1" applyProtection="1">
      <protection locked="0"/>
    </xf>
    <xf numFmtId="2" fontId="4" fillId="0" borderId="1" xfId="0" applyNumberFormat="1" applyFont="1" applyBorder="1"/>
    <xf numFmtId="44" fontId="4" fillId="0" borderId="1" xfId="0" applyNumberFormat="1" applyFont="1" applyBorder="1" applyProtection="1">
      <protection locked="0"/>
    </xf>
    <xf numFmtId="0" fontId="4" fillId="0" borderId="0" xfId="0" applyFont="1" applyAlignment="1">
      <alignment vertical="justify"/>
    </xf>
    <xf numFmtId="0" fontId="4" fillId="0" borderId="0" xfId="0" applyFont="1" applyAlignment="1">
      <alignment horizontal="left" vertical="top" wrapText="1"/>
    </xf>
    <xf numFmtId="0" fontId="1" fillId="0" borderId="0" xfId="0" applyFont="1" applyAlignment="1" applyProtection="1">
      <alignment horizontal="center"/>
      <protection locked="0"/>
    </xf>
    <xf numFmtId="0" fontId="5" fillId="4" borderId="0" xfId="0" applyFont="1" applyFill="1" applyAlignment="1">
      <alignment horizontal="center"/>
    </xf>
    <xf numFmtId="0" fontId="3" fillId="0" borderId="0" xfId="0" applyFont="1" applyAlignment="1">
      <alignment horizontal="center"/>
    </xf>
    <xf numFmtId="44" fontId="5" fillId="0" borderId="0" xfId="0" applyNumberFormat="1" applyFont="1" applyAlignment="1">
      <alignment horizontal="center"/>
    </xf>
    <xf numFmtId="44" fontId="3" fillId="0" borderId="0" xfId="0" applyNumberFormat="1" applyFont="1" applyProtection="1">
      <protection locked="0"/>
    </xf>
    <xf numFmtId="44" fontId="11" fillId="0" borderId="0" xfId="0" applyNumberFormat="1" applyFont="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vertical="center"/>
    </xf>
    <xf numFmtId="0" fontId="3" fillId="0" borderId="19" xfId="1" applyFont="1" applyBorder="1" applyAlignment="1">
      <alignment horizontal="left" vertical="center" wrapText="1"/>
    </xf>
    <xf numFmtId="0" fontId="5" fillId="0" borderId="19" xfId="0" applyFont="1" applyBorder="1" applyAlignment="1">
      <alignment horizontal="center"/>
    </xf>
    <xf numFmtId="0" fontId="5" fillId="0" borderId="20" xfId="0" applyFont="1" applyBorder="1" applyAlignment="1">
      <alignment horizontal="center"/>
    </xf>
    <xf numFmtId="0" fontId="3" fillId="0" borderId="19" xfId="1" applyFont="1" applyBorder="1" applyAlignment="1">
      <alignment horizontal="left" vertical="top" wrapText="1"/>
    </xf>
    <xf numFmtId="0" fontId="5" fillId="0" borderId="21" xfId="0" applyFont="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1" fillId="0" borderId="25" xfId="1" applyBorder="1" applyAlignment="1">
      <alignment horizontal="left" vertical="center" wrapText="1"/>
    </xf>
    <xf numFmtId="0" fontId="5" fillId="0" borderId="25" xfId="0" applyFont="1" applyBorder="1" applyAlignment="1">
      <alignment horizontal="center"/>
    </xf>
    <xf numFmtId="0" fontId="4" fillId="0" borderId="24" xfId="0" applyFont="1" applyBorder="1" applyAlignment="1">
      <alignment horizontal="left" vertical="center" wrapText="1"/>
    </xf>
    <xf numFmtId="0" fontId="4" fillId="0" borderId="24" xfId="1" applyFont="1" applyBorder="1" applyAlignment="1">
      <alignment horizontal="justify" vertical="top" wrapText="1"/>
    </xf>
    <xf numFmtId="44" fontId="4" fillId="0" borderId="2" xfId="0" applyNumberFormat="1" applyFont="1" applyBorder="1" applyProtection="1">
      <protection locked="0"/>
    </xf>
    <xf numFmtId="0" fontId="4" fillId="0" borderId="24" xfId="0" applyFont="1" applyBorder="1" applyAlignment="1">
      <alignment vertical="justify" wrapText="1"/>
    </xf>
    <xf numFmtId="0" fontId="4" fillId="0" borderId="24" xfId="0" applyFont="1" applyBorder="1" applyAlignment="1">
      <alignment vertical="justify"/>
    </xf>
    <xf numFmtId="44" fontId="4" fillId="0" borderId="14" xfId="0" applyNumberFormat="1" applyFont="1" applyBorder="1" applyProtection="1">
      <protection locked="0"/>
    </xf>
    <xf numFmtId="0" fontId="3" fillId="0" borderId="26" xfId="0" applyFont="1" applyBorder="1" applyAlignment="1">
      <alignment horizontal="center" vertical="center"/>
    </xf>
    <xf numFmtId="0" fontId="3" fillId="0" borderId="27" xfId="0" applyFont="1" applyBorder="1" applyAlignment="1">
      <alignment horizontal="left" vertical="top" wrapText="1"/>
    </xf>
    <xf numFmtId="2" fontId="3" fillId="0" borderId="27" xfId="0" applyNumberFormat="1"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3" fillId="0" borderId="19" xfId="0" applyFont="1" applyBorder="1" applyAlignment="1">
      <alignment horizontal="left" vertical="top" wrapText="1"/>
    </xf>
    <xf numFmtId="2" fontId="3" fillId="0" borderId="19" xfId="0" applyNumberFormat="1"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left" vertical="top" wrapText="1"/>
    </xf>
    <xf numFmtId="2" fontId="3" fillId="0" borderId="22" xfId="0" applyNumberFormat="1" applyFont="1" applyBorder="1" applyAlignment="1">
      <alignment horizontal="center"/>
    </xf>
    <xf numFmtId="0" fontId="5" fillId="0" borderId="29"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vertical="justify" wrapText="1"/>
    </xf>
    <xf numFmtId="2" fontId="4" fillId="0" borderId="27" xfId="0" applyNumberFormat="1" applyFont="1" applyBorder="1" applyAlignment="1">
      <alignment horizontal="center"/>
    </xf>
    <xf numFmtId="0" fontId="5" fillId="0" borderId="19" xfId="0" applyFont="1" applyBorder="1" applyAlignment="1">
      <alignment horizontal="center" wrapText="1"/>
    </xf>
    <xf numFmtId="0" fontId="5" fillId="0" borderId="19" xfId="0"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left" vertical="top" wrapText="1"/>
    </xf>
    <xf numFmtId="2" fontId="4" fillId="0" borderId="22" xfId="0" applyNumberFormat="1" applyFont="1" applyBorder="1" applyAlignment="1">
      <alignment horizontal="center"/>
    </xf>
    <xf numFmtId="0" fontId="4" fillId="0" borderId="16" xfId="0" applyFont="1" applyBorder="1" applyAlignment="1">
      <alignment vertical="justify" wrapText="1"/>
    </xf>
    <xf numFmtId="2" fontId="4" fillId="0" borderId="16" xfId="0" applyNumberFormat="1" applyFont="1" applyBorder="1" applyAlignment="1">
      <alignment horizontal="center"/>
    </xf>
    <xf numFmtId="0" fontId="4" fillId="0" borderId="30" xfId="0" applyFont="1" applyBorder="1" applyAlignment="1">
      <alignment horizontal="center" vertical="center"/>
    </xf>
    <xf numFmtId="0" fontId="4" fillId="0" borderId="25" xfId="0" applyFont="1" applyBorder="1" applyAlignment="1">
      <alignment horizontal="left" vertical="top" wrapText="1"/>
    </xf>
    <xf numFmtId="2" fontId="4" fillId="0" borderId="25" xfId="0" applyNumberFormat="1" applyFont="1" applyBorder="1" applyAlignment="1">
      <alignment horizontal="center"/>
    </xf>
    <xf numFmtId="0" fontId="3" fillId="0" borderId="30" xfId="0" applyFont="1" applyBorder="1" applyAlignment="1">
      <alignment horizontal="center" vertical="center"/>
    </xf>
    <xf numFmtId="0" fontId="3" fillId="0" borderId="25" xfId="0" applyFont="1" applyBorder="1" applyAlignment="1">
      <alignment horizontal="left" vertical="top" wrapText="1"/>
    </xf>
    <xf numFmtId="2" fontId="3" fillId="0" borderId="25" xfId="0" applyNumberFormat="1" applyFont="1" applyBorder="1" applyAlignment="1">
      <alignment horizontal="center"/>
    </xf>
    <xf numFmtId="0" fontId="3" fillId="0" borderId="16" xfId="0" applyFont="1" applyBorder="1" applyAlignment="1">
      <alignment horizontal="left" vertical="top" wrapText="1"/>
    </xf>
    <xf numFmtId="0" fontId="2" fillId="0" borderId="26" xfId="0" applyFont="1" applyBorder="1" applyAlignment="1">
      <alignment horizontal="center" vertical="center"/>
    </xf>
    <xf numFmtId="0" fontId="2" fillId="0" borderId="27" xfId="0" applyFont="1" applyBorder="1" applyAlignment="1">
      <alignment vertical="justify" wrapText="1"/>
    </xf>
    <xf numFmtId="2" fontId="2" fillId="0" borderId="27" xfId="0" applyNumberFormat="1" applyFont="1" applyBorder="1" applyAlignment="1">
      <alignment horizontal="center"/>
    </xf>
    <xf numFmtId="0" fontId="2" fillId="0" borderId="31" xfId="0" applyFont="1" applyBorder="1" applyAlignment="1">
      <alignment horizontal="center" vertical="center"/>
    </xf>
    <xf numFmtId="2" fontId="3" fillId="0" borderId="22" xfId="0" applyNumberFormat="1" applyFont="1" applyBorder="1" applyAlignment="1">
      <alignment horizontal="center" wrapText="1"/>
    </xf>
    <xf numFmtId="0" fontId="5" fillId="0" borderId="26" xfId="0" applyFont="1" applyBorder="1" applyAlignment="1">
      <alignment horizontal="center" vertical="center"/>
    </xf>
    <xf numFmtId="0" fontId="1" fillId="0" borderId="27" xfId="1" applyBorder="1" applyAlignment="1">
      <alignment horizontal="left" vertical="center" wrapText="1"/>
    </xf>
    <xf numFmtId="0" fontId="3" fillId="0" borderId="22" xfId="1" applyFont="1" applyBorder="1" applyAlignment="1">
      <alignment horizontal="left" vertical="center" wrapText="1"/>
    </xf>
    <xf numFmtId="0" fontId="3" fillId="0" borderId="22" xfId="1" applyFont="1" applyBorder="1" applyAlignment="1">
      <alignment horizontal="center" wrapText="1"/>
    </xf>
    <xf numFmtId="44" fontId="4" fillId="0" borderId="29" xfId="0" applyNumberFormat="1" applyFont="1" applyBorder="1" applyProtection="1">
      <protection locked="0"/>
    </xf>
    <xf numFmtId="0" fontId="5" fillId="0" borderId="4" xfId="0" applyFont="1" applyBorder="1" applyAlignment="1">
      <alignment horizontal="left" vertical="top" wrapText="1"/>
    </xf>
    <xf numFmtId="44" fontId="5" fillId="0" borderId="11" xfId="0" applyNumberFormat="1" applyFont="1" applyBorder="1" applyAlignment="1">
      <alignment horizontal="center"/>
    </xf>
    <xf numFmtId="0" fontId="11" fillId="0" borderId="39" xfId="0" applyFont="1" applyBorder="1" applyAlignment="1">
      <alignment horizontal="center" vertical="center"/>
    </xf>
    <xf numFmtId="0" fontId="11" fillId="0" borderId="40" xfId="0" applyFont="1" applyBorder="1" applyAlignment="1">
      <alignment horizontal="left" vertical="top" wrapText="1"/>
    </xf>
    <xf numFmtId="0" fontId="11" fillId="0" borderId="40" xfId="0" applyFont="1" applyBorder="1" applyAlignment="1">
      <alignment horizontal="center"/>
    </xf>
    <xf numFmtId="0" fontId="11" fillId="0" borderId="41" xfId="0" applyFont="1" applyBorder="1" applyAlignment="1">
      <alignment horizontal="center"/>
    </xf>
    <xf numFmtId="0" fontId="11" fillId="0" borderId="36" xfId="0" applyFont="1" applyBorder="1" applyAlignment="1">
      <alignment horizontal="center" vertical="center"/>
    </xf>
    <xf numFmtId="0" fontId="11" fillId="0" borderId="37" xfId="0" applyFont="1" applyBorder="1" applyAlignment="1">
      <alignment horizontal="left" vertical="top" wrapText="1"/>
    </xf>
    <xf numFmtId="0" fontId="11" fillId="0" borderId="35" xfId="0" applyFont="1" applyBorder="1" applyAlignment="1">
      <alignment horizontal="center"/>
    </xf>
    <xf numFmtId="44" fontId="11" fillId="0" borderId="38" xfId="0" applyNumberFormat="1" applyFont="1" applyBorder="1" applyAlignment="1">
      <alignment horizontal="center"/>
    </xf>
    <xf numFmtId="0" fontId="5" fillId="0" borderId="10" xfId="0" applyFont="1" applyBorder="1" applyAlignment="1">
      <alignment horizontal="center" vertical="center"/>
    </xf>
    <xf numFmtId="0" fontId="3" fillId="0" borderId="18" xfId="0" applyFont="1" applyBorder="1" applyAlignment="1">
      <alignment horizontal="center" vertical="center"/>
    </xf>
    <xf numFmtId="0" fontId="0" fillId="0" borderId="18" xfId="0" applyBorder="1" applyAlignment="1">
      <alignment horizontal="center" vertical="center"/>
    </xf>
    <xf numFmtId="0" fontId="3" fillId="0" borderId="15" xfId="0" applyFont="1" applyBorder="1" applyAlignment="1">
      <alignment horizontal="center" vertical="center"/>
    </xf>
    <xf numFmtId="0" fontId="5" fillId="0" borderId="19"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xf>
    <xf numFmtId="0" fontId="3" fillId="0" borderId="19" xfId="1" applyFont="1" applyBorder="1" applyAlignment="1">
      <alignment vertical="top" wrapText="1"/>
    </xf>
    <xf numFmtId="0" fontId="5" fillId="0" borderId="19" xfId="0" applyFont="1" applyBorder="1" applyAlignment="1">
      <alignment horizontal="left" vertical="top" wrapText="1"/>
    </xf>
    <xf numFmtId="0" fontId="3" fillId="0" borderId="19" xfId="0" applyFont="1" applyBorder="1" applyAlignment="1">
      <alignment vertical="justify" wrapText="1"/>
    </xf>
    <xf numFmtId="0" fontId="3" fillId="0" borderId="19" xfId="1" applyFont="1" applyBorder="1" applyAlignment="1">
      <alignment horizontal="center" wrapText="1"/>
    </xf>
    <xf numFmtId="0" fontId="3" fillId="0" borderId="16" xfId="0" applyFont="1" applyBorder="1" applyAlignment="1">
      <alignment vertical="top" wrapText="1"/>
    </xf>
    <xf numFmtId="2" fontId="2" fillId="0" borderId="16" xfId="0" applyNumberFormat="1" applyFont="1" applyBorder="1" applyAlignment="1">
      <alignment horizontal="center"/>
    </xf>
    <xf numFmtId="0" fontId="4" fillId="0" borderId="1" xfId="0" applyFont="1" applyBorder="1" applyAlignment="1">
      <alignment horizontal="left" vertical="top" wrapText="1"/>
    </xf>
    <xf numFmtId="44" fontId="4" fillId="0" borderId="3" xfId="0" applyNumberFormat="1" applyFont="1" applyBorder="1" applyProtection="1">
      <protection locked="0"/>
    </xf>
    <xf numFmtId="0" fontId="3" fillId="0" borderId="4" xfId="0" applyFont="1" applyBorder="1" applyAlignment="1">
      <alignment vertical="justify" wrapText="1"/>
    </xf>
    <xf numFmtId="0" fontId="5" fillId="0" borderId="30" xfId="0" applyFont="1" applyBorder="1" applyAlignment="1">
      <alignment horizontal="center" vertical="center"/>
    </xf>
    <xf numFmtId="0" fontId="5" fillId="0" borderId="1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2" xfId="0" applyFont="1" applyBorder="1" applyAlignment="1">
      <alignment horizontal="center" vertical="center"/>
    </xf>
    <xf numFmtId="0" fontId="0" fillId="0" borderId="34" xfId="0" applyBorder="1" applyAlignment="1">
      <alignment horizontal="center" vertical="center"/>
    </xf>
    <xf numFmtId="44" fontId="3" fillId="0" borderId="11" xfId="0" applyNumberFormat="1" applyFont="1" applyBorder="1"/>
    <xf numFmtId="0" fontId="5" fillId="0" borderId="16"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32" xfId="0" applyFont="1" applyBorder="1" applyAlignment="1">
      <alignment horizontal="center" vertical="center"/>
    </xf>
    <xf numFmtId="0" fontId="17" fillId="0" borderId="32" xfId="0" applyFont="1" applyBorder="1" applyAlignment="1">
      <alignment horizontal="center" vertical="center" wrapText="1"/>
    </xf>
    <xf numFmtId="2" fontId="17" fillId="0" borderId="32" xfId="0" applyNumberFormat="1" applyFont="1" applyBorder="1" applyAlignment="1">
      <alignment horizontal="center" vertical="center"/>
    </xf>
    <xf numFmtId="0" fontId="17" fillId="0" borderId="43" xfId="0" applyFont="1" applyBorder="1" applyAlignment="1">
      <alignment horizontal="left" vertical="center" wrapText="1"/>
    </xf>
    <xf numFmtId="0" fontId="21" fillId="0" borderId="1" xfId="0" applyFont="1" applyBorder="1" applyAlignment="1">
      <alignment horizontal="center" vertical="center"/>
    </xf>
    <xf numFmtId="49" fontId="29" fillId="0" borderId="4" xfId="6" applyNumberFormat="1" applyFont="1" applyBorder="1" applyAlignment="1">
      <alignment horizontal="center" vertical="center" wrapText="1"/>
    </xf>
    <xf numFmtId="0" fontId="29" fillId="0" borderId="4" xfId="6" applyFont="1" applyBorder="1" applyAlignment="1">
      <alignment horizontal="center" vertical="center" wrapText="1"/>
    </xf>
    <xf numFmtId="4" fontId="29" fillId="0" borderId="4" xfId="6" applyNumberFormat="1" applyFont="1" applyBorder="1" applyAlignment="1">
      <alignment horizontal="center" vertical="center" wrapText="1"/>
    </xf>
    <xf numFmtId="0" fontId="30" fillId="0" borderId="0" xfId="6" applyFont="1" applyAlignment="1" applyProtection="1">
      <alignment horizontal="center" vertical="center" wrapText="1"/>
      <protection hidden="1"/>
    </xf>
    <xf numFmtId="0" fontId="30" fillId="0" borderId="0" xfId="6" applyFont="1" applyAlignment="1">
      <alignment horizontal="center" vertical="center" wrapText="1"/>
    </xf>
    <xf numFmtId="49" fontId="30" fillId="0" borderId="44" xfId="6" applyNumberFormat="1" applyFont="1" applyBorder="1" applyAlignment="1">
      <alignment horizontal="center" vertical="center" wrapText="1"/>
    </xf>
    <xf numFmtId="0" fontId="30" fillId="0" borderId="44" xfId="6" applyFont="1" applyBorder="1" applyAlignment="1">
      <alignment horizontal="center" vertical="center" wrapText="1"/>
    </xf>
    <xf numFmtId="4" fontId="30" fillId="0" borderId="44" xfId="6" applyNumberFormat="1" applyFont="1" applyBorder="1" applyAlignment="1">
      <alignment horizontal="center" vertical="center" wrapText="1"/>
    </xf>
    <xf numFmtId="49" fontId="26" fillId="5" borderId="5" xfId="6" applyNumberFormat="1" applyFont="1" applyFill="1" applyBorder="1" applyAlignment="1">
      <alignment horizontal="center" vertical="center" wrapText="1"/>
    </xf>
    <xf numFmtId="0" fontId="26" fillId="5" borderId="6" xfId="6" applyFont="1" applyFill="1" applyBorder="1" applyAlignment="1">
      <alignment horizontal="center" vertical="center" wrapText="1"/>
    </xf>
    <xf numFmtId="0" fontId="31" fillId="5" borderId="6" xfId="6" applyFont="1" applyFill="1" applyBorder="1" applyAlignment="1">
      <alignment horizontal="center" vertical="center" wrapText="1"/>
    </xf>
    <xf numFmtId="4" fontId="31" fillId="5" borderId="6" xfId="6" applyNumberFormat="1" applyFont="1" applyFill="1" applyBorder="1" applyAlignment="1">
      <alignment horizontal="center" vertical="center" wrapText="1"/>
    </xf>
    <xf numFmtId="49" fontId="26" fillId="5" borderId="7" xfId="6" applyNumberFormat="1" applyFont="1" applyFill="1" applyBorder="1" applyAlignment="1">
      <alignment horizontal="center" vertical="center" wrapText="1"/>
    </xf>
    <xf numFmtId="0" fontId="31" fillId="0" borderId="0" xfId="6" applyFont="1" applyAlignment="1" applyProtection="1">
      <alignment horizontal="center" vertical="center" wrapText="1"/>
      <protection hidden="1"/>
    </xf>
    <xf numFmtId="0" fontId="31" fillId="0" borderId="0" xfId="6" applyFont="1" applyAlignment="1">
      <alignment horizontal="center" vertical="center" wrapText="1"/>
    </xf>
    <xf numFmtId="49" fontId="31" fillId="0" borderId="0" xfId="6" applyNumberFormat="1" applyFont="1" applyAlignment="1">
      <alignment horizontal="center" vertical="center" wrapText="1"/>
    </xf>
    <xf numFmtId="4" fontId="31" fillId="0" borderId="0" xfId="6" applyNumberFormat="1" applyFont="1" applyAlignment="1">
      <alignment horizontal="center" vertical="center" wrapText="1"/>
    </xf>
    <xf numFmtId="0" fontId="32" fillId="0" borderId="4" xfId="6" applyFont="1" applyBorder="1" applyAlignment="1">
      <alignment horizontal="center" vertical="center" wrapText="1"/>
    </xf>
    <xf numFmtId="0" fontId="32" fillId="0" borderId="4" xfId="7" applyFont="1" applyBorder="1" applyAlignment="1">
      <alignment horizontal="justify" vertical="center"/>
    </xf>
    <xf numFmtId="4" fontId="32" fillId="0" borderId="4" xfId="6" applyNumberFormat="1" applyFont="1" applyBorder="1" applyAlignment="1">
      <alignment horizontal="center" vertical="center" wrapText="1"/>
    </xf>
    <xf numFmtId="0" fontId="1" fillId="0" borderId="0" xfId="6" applyAlignment="1" applyProtection="1">
      <alignment horizontal="center" vertical="center" wrapText="1"/>
      <protection hidden="1"/>
    </xf>
    <xf numFmtId="0" fontId="1" fillId="0" borderId="0" xfId="6" applyAlignment="1">
      <alignment horizontal="center" vertical="center" wrapText="1"/>
    </xf>
    <xf numFmtId="0" fontId="1" fillId="0" borderId="0" xfId="8" applyAlignment="1">
      <alignment horizontal="center" vertical="center" wrapText="1"/>
    </xf>
    <xf numFmtId="0" fontId="32" fillId="0" borderId="4" xfId="7" applyFont="1" applyBorder="1" applyAlignment="1">
      <alignment horizontal="justify" vertical="center" wrapText="1"/>
    </xf>
    <xf numFmtId="49" fontId="32" fillId="0" borderId="4" xfId="7" applyNumberFormat="1" applyFont="1" applyBorder="1" applyAlignment="1">
      <alignment horizontal="justify" vertical="center" wrapText="1"/>
    </xf>
    <xf numFmtId="0" fontId="32" fillId="0" borderId="4" xfId="7" quotePrefix="1" applyFont="1" applyBorder="1" applyAlignment="1">
      <alignment horizontal="justify" vertical="center" wrapText="1"/>
    </xf>
    <xf numFmtId="0" fontId="33" fillId="0" borderId="4" xfId="6" applyFont="1" applyBorder="1" applyAlignment="1">
      <alignment horizontal="center" vertical="center" wrapText="1"/>
    </xf>
    <xf numFmtId="0" fontId="33" fillId="0" borderId="4" xfId="7" applyFont="1" applyBorder="1" applyAlignment="1">
      <alignment horizontal="justify" vertical="center"/>
    </xf>
    <xf numFmtId="0" fontId="33" fillId="0" borderId="4" xfId="7" applyFont="1" applyBorder="1" applyAlignment="1">
      <alignment horizontal="justify" vertical="center" wrapText="1"/>
    </xf>
    <xf numFmtId="49" fontId="1" fillId="0" borderId="0" xfId="6" applyNumberFormat="1" applyAlignment="1">
      <alignment horizontal="center" vertical="center" wrapText="1"/>
    </xf>
    <xf numFmtId="0" fontId="1" fillId="0" borderId="0" xfId="6" applyAlignment="1">
      <alignment horizontal="left" vertical="center" wrapText="1"/>
    </xf>
    <xf numFmtId="4" fontId="1" fillId="0" borderId="0" xfId="6" applyNumberFormat="1" applyAlignment="1">
      <alignment horizontal="center" vertical="center" wrapText="1"/>
    </xf>
    <xf numFmtId="4" fontId="34" fillId="0" borderId="0" xfId="6" applyNumberFormat="1" applyFont="1" applyAlignment="1">
      <alignment horizontal="center" vertical="center" wrapText="1"/>
    </xf>
    <xf numFmtId="49" fontId="29" fillId="0" borderId="4" xfId="9" applyNumberFormat="1" applyFont="1" applyBorder="1" applyAlignment="1">
      <alignment horizontal="center" vertical="center" wrapText="1"/>
    </xf>
    <xf numFmtId="0" fontId="29" fillId="0" borderId="4" xfId="9" applyFont="1" applyBorder="1" applyAlignment="1">
      <alignment horizontal="center" vertical="center" wrapText="1"/>
    </xf>
    <xf numFmtId="4" fontId="29" fillId="0" borderId="4" xfId="9" applyNumberFormat="1" applyFont="1" applyBorder="1" applyAlignment="1">
      <alignment horizontal="center" vertical="center" wrapText="1"/>
    </xf>
    <xf numFmtId="4" fontId="35" fillId="0" borderId="4" xfId="9" applyNumberFormat="1" applyFont="1" applyBorder="1" applyAlignment="1">
      <alignment horizontal="center" vertical="center" wrapText="1"/>
    </xf>
    <xf numFmtId="49" fontId="26" fillId="5" borderId="5" xfId="9" applyNumberFormat="1" applyFont="1" applyFill="1" applyBorder="1" applyAlignment="1">
      <alignment horizontal="center" vertical="center" wrapText="1"/>
    </xf>
    <xf numFmtId="0" fontId="26" fillId="5" borderId="6" xfId="9" applyFont="1" applyFill="1" applyBorder="1" applyAlignment="1">
      <alignment horizontal="center" vertical="center" wrapText="1"/>
    </xf>
    <xf numFmtId="0" fontId="26" fillId="5" borderId="6" xfId="9" applyFont="1" applyFill="1" applyBorder="1" applyAlignment="1">
      <alignment vertical="center" wrapText="1"/>
    </xf>
    <xf numFmtId="0" fontId="26" fillId="5" borderId="7" xfId="9" applyFont="1" applyFill="1" applyBorder="1" applyAlignment="1">
      <alignment vertical="center" wrapText="1"/>
    </xf>
    <xf numFmtId="0" fontId="36" fillId="0" borderId="0" xfId="9" applyFont="1" applyAlignment="1">
      <alignment horizontal="center" vertical="center" wrapText="1"/>
    </xf>
    <xf numFmtId="0" fontId="31" fillId="0" borderId="0" xfId="9" applyFont="1" applyAlignment="1">
      <alignment horizontal="center" vertical="center" wrapText="1"/>
    </xf>
    <xf numFmtId="49" fontId="33" fillId="0" borderId="45" xfId="9" applyNumberFormat="1" applyFont="1" applyBorder="1" applyAlignment="1">
      <alignment vertical="center" wrapText="1"/>
    </xf>
    <xf numFmtId="0" fontId="32" fillId="0" borderId="4" xfId="10" applyFont="1" applyBorder="1" applyAlignment="1">
      <alignment horizontal="center" vertical="center" wrapText="1"/>
    </xf>
    <xf numFmtId="0" fontId="32" fillId="0" borderId="4" xfId="10" applyFont="1" applyBorder="1" applyAlignment="1">
      <alignment horizontal="justify" vertical="center" wrapText="1"/>
    </xf>
    <xf numFmtId="4" fontId="32" fillId="0" borderId="4" xfId="10" applyNumberFormat="1" applyFont="1" applyBorder="1" applyAlignment="1">
      <alignment horizontal="center" vertical="center" wrapText="1"/>
    </xf>
    <xf numFmtId="4" fontId="37" fillId="0" borderId="4" xfId="10" applyNumberFormat="1" applyFont="1" applyBorder="1" applyAlignment="1">
      <alignment horizontal="center" vertical="center" wrapText="1"/>
    </xf>
    <xf numFmtId="0" fontId="38" fillId="0" borderId="0" xfId="9" applyFont="1" applyAlignment="1">
      <alignment horizontal="center" vertical="center" wrapText="1"/>
    </xf>
    <xf numFmtId="0" fontId="1" fillId="0" borderId="0" xfId="9" applyFont="1" applyAlignment="1">
      <alignment horizontal="center" vertical="center" wrapText="1"/>
    </xf>
    <xf numFmtId="0" fontId="39" fillId="0" borderId="0" xfId="10" applyFont="1" applyAlignment="1">
      <alignment horizontal="center" vertical="center" wrapText="1"/>
    </xf>
    <xf numFmtId="0" fontId="28" fillId="0" borderId="0" xfId="10" applyFont="1" applyAlignment="1">
      <alignment horizontal="center" vertical="center" wrapText="1"/>
    </xf>
    <xf numFmtId="0" fontId="13" fillId="0" borderId="0" xfId="9" applyAlignment="1">
      <alignment horizontal="center" vertical="center" wrapText="1"/>
    </xf>
    <xf numFmtId="0" fontId="32" fillId="0" borderId="0" xfId="10" applyFont="1" applyAlignment="1">
      <alignment horizontal="center" vertical="center" wrapText="1"/>
    </xf>
    <xf numFmtId="0" fontId="32" fillId="0" borderId="0" xfId="10" applyFont="1" applyAlignment="1">
      <alignment horizontal="justify" vertical="center" wrapText="1"/>
    </xf>
    <xf numFmtId="4" fontId="32" fillId="0" borderId="0" xfId="10" applyNumberFormat="1" applyFont="1" applyAlignment="1">
      <alignment horizontal="center" vertical="center" wrapText="1"/>
    </xf>
    <xf numFmtId="4" fontId="37" fillId="0" borderId="0" xfId="10" applyNumberFormat="1" applyFont="1" applyAlignment="1">
      <alignment horizontal="center" vertical="center" wrapText="1"/>
    </xf>
    <xf numFmtId="49" fontId="32" fillId="0" borderId="0" xfId="9" applyNumberFormat="1" applyFont="1" applyAlignment="1">
      <alignment horizontal="center" vertical="center" wrapText="1"/>
    </xf>
    <xf numFmtId="0" fontId="40" fillId="5" borderId="5" xfId="9" applyFont="1" applyFill="1" applyBorder="1" applyAlignment="1">
      <alignment horizontal="center" vertical="center" wrapText="1"/>
    </xf>
    <xf numFmtId="4" fontId="40" fillId="5" borderId="7" xfId="9" applyNumberFormat="1" applyFont="1" applyFill="1" applyBorder="1" applyAlignment="1">
      <alignment horizontal="center" vertical="center" wrapText="1"/>
    </xf>
    <xf numFmtId="0" fontId="32" fillId="0" borderId="0" xfId="9" applyFont="1" applyAlignment="1">
      <alignment horizontal="left" vertical="center" wrapText="1"/>
    </xf>
    <xf numFmtId="0" fontId="32" fillId="0" borderId="0" xfId="9" applyFont="1" applyAlignment="1">
      <alignment horizontal="center" vertical="center" wrapText="1"/>
    </xf>
    <xf numFmtId="4" fontId="32" fillId="0" borderId="0" xfId="9" applyNumberFormat="1" applyFont="1" applyAlignment="1">
      <alignment horizontal="center" vertical="center" wrapText="1"/>
    </xf>
    <xf numFmtId="4" fontId="37" fillId="0" borderId="0" xfId="9" applyNumberFormat="1" applyFont="1" applyAlignment="1">
      <alignment horizontal="center" vertical="center" wrapText="1"/>
    </xf>
    <xf numFmtId="0" fontId="26" fillId="5" borderId="6" xfId="5" applyFont="1" applyFill="1" applyBorder="1" applyAlignment="1">
      <alignment horizontal="center" vertical="center" wrapText="1"/>
    </xf>
    <xf numFmtId="49" fontId="26" fillId="0" borderId="0" xfId="5" applyNumberFormat="1" applyFont="1" applyAlignment="1">
      <alignment horizontal="center" vertical="center" wrapText="1"/>
    </xf>
    <xf numFmtId="0" fontId="26" fillId="0" borderId="0" xfId="5" applyFont="1" applyAlignment="1">
      <alignment horizontal="center" vertical="center" wrapText="1"/>
    </xf>
    <xf numFmtId="4" fontId="26" fillId="0" borderId="0" xfId="5" applyNumberFormat="1" applyFont="1" applyAlignment="1">
      <alignment horizontal="center" vertical="center" wrapText="1"/>
    </xf>
    <xf numFmtId="4" fontId="40" fillId="0" borderId="0" xfId="5" applyNumberFormat="1" applyFont="1" applyAlignment="1">
      <alignment horizontal="center" vertical="center" wrapText="1"/>
    </xf>
    <xf numFmtId="0" fontId="26" fillId="5" borderId="5" xfId="5" applyFont="1" applyFill="1" applyBorder="1" applyAlignment="1">
      <alignment horizontal="center" vertical="center" wrapText="1"/>
    </xf>
    <xf numFmtId="4" fontId="40" fillId="5" borderId="46" xfId="5" applyNumberFormat="1" applyFont="1" applyFill="1" applyBorder="1" applyAlignment="1">
      <alignment horizontal="center" vertical="center" wrapText="1"/>
    </xf>
    <xf numFmtId="0" fontId="31" fillId="0" borderId="0" xfId="5" applyFont="1" applyAlignment="1">
      <alignment horizontal="center" vertical="center" wrapText="1"/>
    </xf>
    <xf numFmtId="49" fontId="26" fillId="0" borderId="46" xfId="5" applyNumberFormat="1" applyFont="1" applyBorder="1" applyAlignment="1">
      <alignment horizontal="center" vertical="center" wrapText="1"/>
    </xf>
    <xf numFmtId="0" fontId="26" fillId="0" borderId="46" xfId="5" applyFont="1" applyBorder="1" applyAlignment="1">
      <alignment horizontal="left" vertical="center" wrapText="1"/>
    </xf>
    <xf numFmtId="4" fontId="26" fillId="0" borderId="46" xfId="5" applyNumberFormat="1" applyFont="1" applyBorder="1" applyAlignment="1">
      <alignment horizontal="center" vertical="center" wrapText="1"/>
    </xf>
    <xf numFmtId="4" fontId="26" fillId="5" borderId="46" xfId="5" applyNumberFormat="1" applyFont="1" applyFill="1" applyBorder="1" applyAlignment="1">
      <alignment horizontal="center" vertical="center" wrapText="1"/>
    </xf>
    <xf numFmtId="0" fontId="24" fillId="0" borderId="0" xfId="5" applyAlignment="1">
      <alignment horizontal="center" vertical="center" wrapText="1"/>
    </xf>
    <xf numFmtId="0" fontId="24" fillId="0" borderId="0" xfId="5" applyAlignment="1">
      <alignment horizontal="left" vertical="center" wrapText="1"/>
    </xf>
    <xf numFmtId="4" fontId="34" fillId="0" borderId="0" xfId="5" applyNumberFormat="1" applyFont="1" applyAlignment="1">
      <alignment horizontal="center" vertical="center" wrapText="1"/>
    </xf>
    <xf numFmtId="0" fontId="19" fillId="0" borderId="0" xfId="0" applyFont="1" applyAlignment="1">
      <alignment horizontal="center" vertical="center"/>
    </xf>
    <xf numFmtId="0" fontId="18" fillId="0" borderId="0" xfId="0" applyFont="1"/>
    <xf numFmtId="0" fontId="44" fillId="0" borderId="0" xfId="19" applyFont="1" applyAlignment="1">
      <alignment horizontal="right"/>
    </xf>
    <xf numFmtId="0" fontId="1" fillId="0" borderId="0" xfId="19"/>
    <xf numFmtId="0" fontId="44" fillId="0" borderId="0" xfId="19" applyFont="1" applyAlignment="1">
      <alignment horizontal="left"/>
    </xf>
    <xf numFmtId="0" fontId="44" fillId="0" borderId="0" xfId="19" applyFont="1" applyAlignment="1">
      <alignment horizontal="justify"/>
    </xf>
    <xf numFmtId="0" fontId="44" fillId="0" borderId="0" xfId="19" applyFont="1" applyAlignment="1">
      <alignment horizontal="right" vertical="top"/>
    </xf>
    <xf numFmtId="0" fontId="1" fillId="0" borderId="0" xfId="19" applyAlignment="1">
      <alignment vertical="top"/>
    </xf>
    <xf numFmtId="0" fontId="44" fillId="0" borderId="0" xfId="19" applyFont="1" applyAlignment="1">
      <alignment horizontal="left" vertical="top" wrapText="1"/>
    </xf>
    <xf numFmtId="0" fontId="44" fillId="0" borderId="0" xfId="19" applyFont="1" applyAlignment="1">
      <alignment horizontal="justify" vertical="top"/>
    </xf>
    <xf numFmtId="17" fontId="44" fillId="0" borderId="0" xfId="19" applyNumberFormat="1" applyFont="1" applyAlignment="1">
      <alignment horizontal="justify"/>
    </xf>
    <xf numFmtId="0" fontId="13" fillId="0" borderId="0" xfId="19" applyFont="1" applyAlignment="1">
      <alignment horizontal="justify"/>
    </xf>
    <xf numFmtId="0" fontId="13" fillId="0" borderId="0" xfId="19" applyFont="1" applyAlignment="1">
      <alignment horizontal="right"/>
    </xf>
    <xf numFmtId="0" fontId="1" fillId="0" borderId="0" xfId="19" applyAlignment="1">
      <alignment horizontal="right"/>
    </xf>
    <xf numFmtId="0" fontId="46" fillId="6" borderId="0" xfId="20" applyFont="1" applyFill="1" applyAlignment="1">
      <alignment vertical="center"/>
    </xf>
    <xf numFmtId="0" fontId="1" fillId="0" borderId="0" xfId="20"/>
    <xf numFmtId="0" fontId="1" fillId="0" borderId="0" xfId="20" applyAlignment="1">
      <alignment horizontal="justify" vertical="top" wrapText="1"/>
    </xf>
    <xf numFmtId="0" fontId="1" fillId="0" borderId="0" xfId="20" applyAlignment="1">
      <alignment horizontal="justify" vertical="center"/>
    </xf>
    <xf numFmtId="0" fontId="47" fillId="0" borderId="0" xfId="20" applyFont="1" applyAlignment="1">
      <alignment vertical="center"/>
    </xf>
    <xf numFmtId="49" fontId="30" fillId="0" borderId="4" xfId="5" applyNumberFormat="1" applyFont="1" applyBorder="1" applyAlignment="1">
      <alignment horizontal="center" vertical="center" wrapText="1"/>
    </xf>
    <xf numFmtId="0" fontId="30" fillId="0" borderId="4" xfId="5" applyFont="1" applyBorder="1" applyAlignment="1">
      <alignment horizontal="center" vertical="center" wrapText="1"/>
    </xf>
    <xf numFmtId="4" fontId="30" fillId="0" borderId="4" xfId="5" applyNumberFormat="1" applyFont="1" applyBorder="1" applyAlignment="1">
      <alignment horizontal="center" vertical="center" wrapText="1"/>
    </xf>
    <xf numFmtId="4" fontId="34" fillId="0" borderId="4" xfId="5" applyNumberFormat="1" applyFont="1" applyBorder="1" applyAlignment="1">
      <alignment horizontal="center" vertical="center" wrapText="1"/>
    </xf>
    <xf numFmtId="0" fontId="30" fillId="0" borderId="0" xfId="5" applyFont="1" applyAlignment="1">
      <alignment horizontal="center" vertical="center" wrapText="1"/>
    </xf>
    <xf numFmtId="49" fontId="30" fillId="0" borderId="0" xfId="5" applyNumberFormat="1" applyFont="1" applyAlignment="1">
      <alignment horizontal="center" vertical="center" wrapText="1"/>
    </xf>
    <xf numFmtId="4" fontId="30" fillId="0" borderId="0" xfId="5" applyNumberFormat="1" applyFont="1" applyAlignment="1">
      <alignment horizontal="center" vertical="center" wrapText="1"/>
    </xf>
    <xf numFmtId="49" fontId="31" fillId="7" borderId="5" xfId="5" applyNumberFormat="1" applyFont="1" applyFill="1" applyBorder="1" applyAlignment="1">
      <alignment horizontal="center" vertical="center" wrapText="1"/>
    </xf>
    <xf numFmtId="0" fontId="31" fillId="7" borderId="6" xfId="5" applyFont="1" applyFill="1" applyBorder="1" applyAlignment="1">
      <alignment horizontal="center" vertical="center" wrapText="1"/>
    </xf>
    <xf numFmtId="4" fontId="31" fillId="7" borderId="6" xfId="5" applyNumberFormat="1" applyFont="1" applyFill="1" applyBorder="1" applyAlignment="1">
      <alignment horizontal="center" vertical="center" wrapText="1"/>
    </xf>
    <xf numFmtId="4" fontId="48" fillId="7" borderId="7" xfId="5" applyNumberFormat="1" applyFont="1" applyFill="1" applyBorder="1" applyAlignment="1">
      <alignment horizontal="center" vertical="center" wrapText="1"/>
    </xf>
    <xf numFmtId="49" fontId="31" fillId="0" borderId="0" xfId="5" applyNumberFormat="1" applyFont="1" applyAlignment="1">
      <alignment horizontal="center" vertical="center" wrapText="1"/>
    </xf>
    <xf numFmtId="4" fontId="31" fillId="0" borderId="0" xfId="5" applyNumberFormat="1" applyFont="1" applyAlignment="1">
      <alignment horizontal="center" vertical="center" wrapText="1"/>
    </xf>
    <xf numFmtId="4" fontId="48" fillId="0" borderId="0" xfId="5" applyNumberFormat="1" applyFont="1" applyAlignment="1">
      <alignment horizontal="center" vertical="center" wrapText="1"/>
    </xf>
    <xf numFmtId="0" fontId="1" fillId="0" borderId="4" xfId="5" applyFont="1" applyBorder="1" applyAlignment="1">
      <alignment horizontal="center" vertical="center" wrapText="1"/>
    </xf>
    <xf numFmtId="0" fontId="1" fillId="0" borderId="4" xfId="5" applyFont="1" applyBorder="1" applyAlignment="1">
      <alignment horizontal="left" vertical="center" wrapText="1"/>
    </xf>
    <xf numFmtId="4" fontId="1" fillId="0" borderId="4" xfId="5" applyNumberFormat="1" applyFont="1" applyBorder="1" applyAlignment="1">
      <alignment horizontal="center" vertical="center" wrapText="1"/>
    </xf>
    <xf numFmtId="4" fontId="24" fillId="0" borderId="4" xfId="5" applyNumberFormat="1" applyBorder="1" applyAlignment="1">
      <alignment horizontal="center" vertical="center" wrapText="1"/>
    </xf>
    <xf numFmtId="0" fontId="24" fillId="0" borderId="4" xfId="5" applyBorder="1" applyAlignment="1">
      <alignment horizontal="center" vertical="center" wrapText="1"/>
    </xf>
    <xf numFmtId="0" fontId="24" fillId="0" borderId="4" xfId="5" applyBorder="1" applyAlignment="1">
      <alignment horizontal="left" vertical="center" wrapText="1"/>
    </xf>
    <xf numFmtId="4" fontId="1" fillId="0" borderId="0" xfId="5" applyNumberFormat="1" applyFont="1" applyAlignment="1">
      <alignment horizontal="center" vertical="center" wrapText="1"/>
    </xf>
    <xf numFmtId="4" fontId="24" fillId="0" borderId="0" xfId="5" applyNumberFormat="1" applyAlignment="1">
      <alignment horizontal="center" vertical="center" wrapText="1"/>
    </xf>
    <xf numFmtId="49" fontId="25" fillId="0" borderId="0" xfId="5" applyNumberFormat="1" applyFont="1" applyAlignment="1">
      <alignment horizontal="center" vertical="center" wrapText="1"/>
    </xf>
    <xf numFmtId="0" fontId="48" fillId="7" borderId="5" xfId="5" applyFont="1" applyFill="1" applyBorder="1" applyAlignment="1">
      <alignment horizontal="center" vertical="center" wrapText="1"/>
    </xf>
    <xf numFmtId="0" fontId="25" fillId="7" borderId="6" xfId="5" applyFont="1" applyFill="1" applyBorder="1" applyAlignment="1">
      <alignment horizontal="center" vertical="center" wrapText="1"/>
    </xf>
    <xf numFmtId="4" fontId="25" fillId="7" borderId="6" xfId="5" applyNumberFormat="1" applyFont="1" applyFill="1" applyBorder="1" applyAlignment="1">
      <alignment horizontal="center" vertical="center" wrapText="1"/>
    </xf>
    <xf numFmtId="4" fontId="49" fillId="7" borderId="7" xfId="5" applyNumberFormat="1" applyFont="1" applyFill="1" applyBorder="1" applyAlignment="1">
      <alignment horizontal="center" vertical="center" wrapText="1"/>
    </xf>
    <xf numFmtId="49" fontId="24" fillId="0" borderId="0" xfId="5" applyNumberFormat="1" applyAlignment="1">
      <alignment horizontal="center" vertical="center" wrapText="1"/>
    </xf>
    <xf numFmtId="0" fontId="31" fillId="7" borderId="5" xfId="5" applyFont="1" applyFill="1" applyBorder="1" applyAlignment="1">
      <alignment horizontal="center" vertical="center" wrapText="1"/>
    </xf>
    <xf numFmtId="4" fontId="48" fillId="7" borderId="46" xfId="5" applyNumberFormat="1" applyFont="1" applyFill="1" applyBorder="1" applyAlignment="1">
      <alignment horizontal="center" vertical="center" wrapText="1"/>
    </xf>
    <xf numFmtId="0" fontId="19" fillId="0" borderId="5" xfId="0" applyFont="1" applyBorder="1" applyAlignment="1">
      <alignment horizontal="center" vertical="center"/>
    </xf>
    <xf numFmtId="0" fontId="18" fillId="0" borderId="6" xfId="0" applyFont="1" applyBorder="1"/>
    <xf numFmtId="0" fontId="18" fillId="0" borderId="7" xfId="0" applyFont="1" applyBorder="1"/>
    <xf numFmtId="0" fontId="5" fillId="0" borderId="0" xfId="0" applyFont="1"/>
    <xf numFmtId="0" fontId="52" fillId="0" borderId="0" xfId="0" applyFont="1" applyAlignment="1">
      <alignment horizontal="center" vertical="center"/>
    </xf>
    <xf numFmtId="0" fontId="54" fillId="0" borderId="0" xfId="0" applyFont="1" applyAlignment="1">
      <alignment horizontal="center" vertical="center"/>
    </xf>
    <xf numFmtId="0" fontId="55" fillId="0" borderId="0" xfId="0" applyFont="1"/>
    <xf numFmtId="4" fontId="57" fillId="0" borderId="0" xfId="20" applyNumberFormat="1" applyFont="1" applyAlignment="1">
      <alignment horizontal="center" vertical="center" wrapText="1"/>
    </xf>
    <xf numFmtId="0" fontId="60" fillId="0" borderId="0" xfId="0" applyFont="1"/>
    <xf numFmtId="2" fontId="61" fillId="0" borderId="0" xfId="20" applyNumberFormat="1" applyFont="1" applyAlignment="1">
      <alignment horizontal="center" vertical="top" wrapText="1"/>
    </xf>
    <xf numFmtId="49" fontId="61" fillId="0" borderId="0" xfId="20" applyNumberFormat="1" applyFont="1" applyAlignment="1">
      <alignment horizontal="left" vertical="top" wrapText="1"/>
    </xf>
    <xf numFmtId="0" fontId="61" fillId="0" borderId="0" xfId="20" applyFont="1" applyAlignment="1">
      <alignment horizontal="center" vertical="center" wrapText="1"/>
    </xf>
    <xf numFmtId="4" fontId="61" fillId="0" borderId="0" xfId="20" applyNumberFormat="1" applyFont="1" applyAlignment="1">
      <alignment horizontal="center" vertical="center" wrapText="1"/>
    </xf>
    <xf numFmtId="0" fontId="62" fillId="0" borderId="0" xfId="0" applyFont="1" applyAlignment="1">
      <alignment vertical="top" wrapText="1"/>
    </xf>
    <xf numFmtId="2" fontId="58" fillId="0" borderId="0" xfId="20" applyNumberFormat="1" applyFont="1"/>
    <xf numFmtId="0" fontId="58" fillId="0" borderId="0" xfId="20" applyFont="1"/>
    <xf numFmtId="0" fontId="57" fillId="0" borderId="0" xfId="20" applyFont="1" applyAlignment="1">
      <alignment horizontal="center" vertical="center"/>
    </xf>
    <xf numFmtId="4" fontId="57" fillId="0" borderId="35" xfId="20" applyNumberFormat="1" applyFont="1" applyBorder="1" applyAlignment="1">
      <alignment horizontal="center" vertical="center"/>
    </xf>
    <xf numFmtId="4" fontId="57" fillId="0" borderId="35" xfId="20" applyNumberFormat="1" applyFont="1" applyBorder="1" applyAlignment="1">
      <alignment horizontal="center" vertical="center" wrapText="1"/>
    </xf>
    <xf numFmtId="166" fontId="58" fillId="0" borderId="35" xfId="20" applyNumberFormat="1" applyFont="1" applyBorder="1" applyAlignment="1">
      <alignment horizontal="center" vertical="center"/>
    </xf>
    <xf numFmtId="4" fontId="57" fillId="0" borderId="0" xfId="20" applyNumberFormat="1" applyFont="1" applyAlignment="1">
      <alignment horizontal="center" vertical="center"/>
    </xf>
    <xf numFmtId="166" fontId="58" fillId="0" borderId="0" xfId="20" applyNumberFormat="1" applyFont="1" applyAlignment="1">
      <alignment horizontal="center" vertical="center"/>
    </xf>
    <xf numFmtId="4" fontId="57" fillId="0" borderId="1" xfId="20" applyNumberFormat="1" applyFont="1" applyBorder="1" applyAlignment="1">
      <alignment horizontal="center" vertical="center"/>
    </xf>
    <xf numFmtId="4" fontId="57" fillId="0" borderId="1" xfId="20" applyNumberFormat="1" applyFont="1" applyBorder="1" applyAlignment="1">
      <alignment horizontal="center" vertical="center" wrapText="1"/>
    </xf>
    <xf numFmtId="166" fontId="58" fillId="0" borderId="1" xfId="20" applyNumberFormat="1" applyFont="1" applyBorder="1" applyAlignment="1">
      <alignment horizontal="center" vertical="center"/>
    </xf>
    <xf numFmtId="166" fontId="58" fillId="0" borderId="0" xfId="20" applyNumberFormat="1" applyFont="1" applyAlignment="1">
      <alignment horizontal="right" vertical="center"/>
    </xf>
    <xf numFmtId="2" fontId="58" fillId="0" borderId="35" xfId="20" applyNumberFormat="1" applyFont="1" applyBorder="1"/>
    <xf numFmtId="0" fontId="58" fillId="0" borderId="35" xfId="20" applyFont="1" applyBorder="1"/>
    <xf numFmtId="0" fontId="57" fillId="0" borderId="35" xfId="20" applyFont="1" applyBorder="1" applyAlignment="1">
      <alignment horizontal="center" vertical="center"/>
    </xf>
    <xf numFmtId="0" fontId="60" fillId="8" borderId="1" xfId="0" applyFont="1" applyFill="1" applyBorder="1"/>
    <xf numFmtId="0" fontId="64" fillId="8" borderId="1" xfId="0" applyFont="1" applyFill="1" applyBorder="1" applyAlignment="1">
      <alignment vertical="top" wrapText="1"/>
    </xf>
    <xf numFmtId="166" fontId="58" fillId="8" borderId="1" xfId="20" applyNumberFormat="1" applyFont="1" applyFill="1" applyBorder="1" applyAlignment="1">
      <alignment horizontal="right" vertical="center"/>
    </xf>
    <xf numFmtId="0" fontId="65" fillId="0" borderId="0" xfId="0" applyFont="1"/>
    <xf numFmtId="0" fontId="58" fillId="8" borderId="1" xfId="20" applyFont="1" applyFill="1" applyBorder="1"/>
    <xf numFmtId="2" fontId="58" fillId="8" borderId="1" xfId="20" applyNumberFormat="1" applyFont="1" applyFill="1" applyBorder="1"/>
    <xf numFmtId="0" fontId="58" fillId="8" borderId="1" xfId="20" applyFont="1" applyFill="1" applyBorder="1" applyAlignment="1">
      <alignment horizontal="center" vertical="center"/>
    </xf>
    <xf numFmtId="4" fontId="58" fillId="8" borderId="1" xfId="20" applyNumberFormat="1" applyFont="1" applyFill="1" applyBorder="1" applyAlignment="1">
      <alignment horizontal="center" vertical="center"/>
    </xf>
    <xf numFmtId="4" fontId="58" fillId="8" borderId="1" xfId="20" applyNumberFormat="1" applyFont="1" applyFill="1" applyBorder="1" applyAlignment="1">
      <alignment horizontal="center" vertical="center" wrapText="1"/>
    </xf>
    <xf numFmtId="0" fontId="57" fillId="8" borderId="1" xfId="20" applyFont="1" applyFill="1" applyBorder="1" applyAlignment="1">
      <alignment horizontal="center" vertical="center"/>
    </xf>
    <xf numFmtId="4" fontId="57" fillId="8" borderId="1" xfId="20" applyNumberFormat="1" applyFont="1" applyFill="1" applyBorder="1" applyAlignment="1">
      <alignment horizontal="center" vertical="center"/>
    </xf>
    <xf numFmtId="4" fontId="57" fillId="8" borderId="1" xfId="20" applyNumberFormat="1" applyFont="1" applyFill="1" applyBorder="1" applyAlignment="1">
      <alignment horizontal="center" vertical="center" wrapText="1"/>
    </xf>
    <xf numFmtId="166" fontId="58" fillId="8" borderId="1" xfId="20" applyNumberFormat="1" applyFont="1" applyFill="1" applyBorder="1" applyAlignment="1">
      <alignment horizontal="center" vertical="center"/>
    </xf>
    <xf numFmtId="0" fontId="3" fillId="9" borderId="16" xfId="1" applyFont="1" applyFill="1" applyBorder="1" applyAlignment="1">
      <alignment horizontal="left" vertical="top" wrapText="1"/>
    </xf>
    <xf numFmtId="0" fontId="5" fillId="9" borderId="16" xfId="0" applyFont="1" applyFill="1" applyBorder="1" applyAlignment="1">
      <alignment horizontal="center" wrapText="1"/>
    </xf>
    <xf numFmtId="0" fontId="5" fillId="9" borderId="16" xfId="0" applyFont="1" applyFill="1" applyBorder="1" applyAlignment="1">
      <alignment horizontal="center"/>
    </xf>
    <xf numFmtId="0" fontId="5" fillId="9" borderId="17" xfId="0" applyFont="1" applyFill="1" applyBorder="1" applyAlignment="1">
      <alignment horizontal="center"/>
    </xf>
    <xf numFmtId="0" fontId="5" fillId="9" borderId="19" xfId="0" applyFont="1" applyFill="1" applyBorder="1" applyAlignment="1">
      <alignment horizontal="center" wrapText="1"/>
    </xf>
    <xf numFmtId="0" fontId="5" fillId="9" borderId="19" xfId="0" applyFont="1" applyFill="1" applyBorder="1" applyAlignment="1">
      <alignment horizontal="center"/>
    </xf>
    <xf numFmtId="0" fontId="5" fillId="9" borderId="20" xfId="0" applyFont="1" applyFill="1" applyBorder="1" applyAlignment="1">
      <alignment horizontal="center"/>
    </xf>
    <xf numFmtId="0" fontId="3" fillId="9" borderId="30" xfId="0" applyFont="1" applyFill="1" applyBorder="1" applyAlignment="1">
      <alignment horizontal="center" vertical="center"/>
    </xf>
    <xf numFmtId="0" fontId="3" fillId="9" borderId="25" xfId="0" applyFont="1" applyFill="1" applyBorder="1" applyAlignment="1">
      <alignment horizontal="left" vertical="top" wrapText="1"/>
    </xf>
    <xf numFmtId="0" fontId="3" fillId="9" borderId="19" xfId="0" applyFont="1" applyFill="1" applyBorder="1" applyAlignment="1">
      <alignment horizontal="left" vertical="top" wrapText="1"/>
    </xf>
    <xf numFmtId="2" fontId="3" fillId="9" borderId="19" xfId="0" applyNumberFormat="1" applyFont="1" applyFill="1" applyBorder="1" applyAlignment="1">
      <alignment horizontal="center"/>
    </xf>
    <xf numFmtId="0" fontId="3" fillId="9" borderId="18"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24" xfId="0" applyFont="1" applyFill="1" applyBorder="1" applyAlignment="1">
      <alignment vertical="justify" wrapText="1"/>
    </xf>
    <xf numFmtId="2" fontId="4" fillId="9" borderId="1" xfId="0" applyNumberFormat="1" applyFont="1" applyFill="1" applyBorder="1" applyAlignment="1">
      <alignment horizontal="center"/>
    </xf>
    <xf numFmtId="0" fontId="5" fillId="9" borderId="1" xfId="0" applyFont="1" applyFill="1" applyBorder="1" applyAlignment="1">
      <alignment horizontal="center"/>
    </xf>
    <xf numFmtId="0" fontId="5" fillId="9" borderId="2" xfId="0" applyFont="1" applyFill="1" applyBorder="1" applyAlignment="1">
      <alignment horizontal="center"/>
    </xf>
    <xf numFmtId="0" fontId="3" fillId="9" borderId="26" xfId="0" applyFont="1" applyFill="1" applyBorder="1" applyAlignment="1">
      <alignment horizontal="center" vertical="center"/>
    </xf>
    <xf numFmtId="0" fontId="3" fillId="9" borderId="16" xfId="0" applyFont="1" applyFill="1" applyBorder="1" applyAlignment="1">
      <alignment horizontal="left" vertical="top" wrapText="1"/>
    </xf>
    <xf numFmtId="2" fontId="3" fillId="9" borderId="16" xfId="0" applyNumberFormat="1" applyFont="1" applyFill="1" applyBorder="1" applyAlignment="1">
      <alignment horizontal="center"/>
    </xf>
    <xf numFmtId="0" fontId="5" fillId="9" borderId="15" xfId="0" applyFont="1" applyFill="1" applyBorder="1" applyAlignment="1">
      <alignment horizontal="center" vertical="center"/>
    </xf>
    <xf numFmtId="0" fontId="3" fillId="9" borderId="16" xfId="0" applyFont="1" applyFill="1" applyBorder="1" applyAlignment="1">
      <alignment vertical="top" wrapText="1"/>
    </xf>
    <xf numFmtId="49" fontId="31" fillId="0" borderId="4" xfId="5" applyNumberFormat="1" applyFont="1" applyBorder="1" applyAlignment="1">
      <alignment horizontal="center" vertical="center" wrapText="1"/>
    </xf>
    <xf numFmtId="0" fontId="31" fillId="0" borderId="4" xfId="5" applyFont="1" applyBorder="1" applyAlignment="1">
      <alignment horizontal="center" vertical="center" wrapText="1"/>
    </xf>
    <xf numFmtId="4" fontId="31" fillId="0" borderId="4" xfId="5" applyNumberFormat="1" applyFont="1" applyBorder="1" applyAlignment="1">
      <alignment horizontal="center" vertical="center" wrapText="1"/>
    </xf>
    <xf numFmtId="0" fontId="31" fillId="0" borderId="46" xfId="5" applyFont="1" applyBorder="1" applyAlignment="1">
      <alignment horizontal="left" vertical="center" wrapText="1"/>
    </xf>
    <xf numFmtId="4" fontId="31" fillId="0" borderId="46" xfId="5" applyNumberFormat="1" applyFont="1" applyBorder="1" applyAlignment="1">
      <alignment horizontal="center" vertical="center" wrapText="1"/>
    </xf>
    <xf numFmtId="0" fontId="4" fillId="0" borderId="13" xfId="1" applyFont="1" applyFill="1" applyBorder="1" applyAlignment="1">
      <alignment horizontal="center" vertical="top" wrapText="1"/>
    </xf>
    <xf numFmtId="0" fontId="4" fillId="0" borderId="1" xfId="0" applyFont="1" applyFill="1" applyBorder="1" applyAlignment="1">
      <alignment horizontal="left" vertical="top" wrapText="1"/>
    </xf>
    <xf numFmtId="2" fontId="4" fillId="0" borderId="1" xfId="0" applyNumberFormat="1" applyFont="1" applyFill="1" applyBorder="1"/>
    <xf numFmtId="2" fontId="4" fillId="0" borderId="1" xfId="0" applyNumberFormat="1" applyFont="1" applyFill="1" applyBorder="1" applyAlignment="1">
      <alignment horizontal="right"/>
    </xf>
    <xf numFmtId="0" fontId="4" fillId="0" borderId="1" xfId="0" applyFont="1" applyFill="1" applyBorder="1" applyProtection="1">
      <protection locked="0"/>
    </xf>
    <xf numFmtId="44" fontId="4" fillId="0" borderId="3" xfId="0" applyNumberFormat="1" applyFont="1" applyFill="1" applyBorder="1" applyProtection="1">
      <protection locked="0"/>
    </xf>
    <xf numFmtId="44" fontId="4" fillId="0" borderId="14" xfId="0" applyNumberFormat="1" applyFont="1" applyFill="1" applyBorder="1" applyProtection="1">
      <protection locked="0"/>
    </xf>
    <xf numFmtId="0" fontId="3" fillId="0" borderId="26" xfId="0" applyFont="1" applyFill="1" applyBorder="1" applyAlignment="1">
      <alignment horizontal="center" vertical="center"/>
    </xf>
    <xf numFmtId="0" fontId="3" fillId="0" borderId="27" xfId="0" applyFont="1" applyFill="1" applyBorder="1" applyAlignment="1">
      <alignment horizontal="left" vertical="top" wrapText="1"/>
    </xf>
    <xf numFmtId="2" fontId="3" fillId="0" borderId="27" xfId="0" applyNumberFormat="1" applyFont="1" applyFill="1" applyBorder="1" applyAlignment="1">
      <alignment horizontal="center"/>
    </xf>
    <xf numFmtId="0" fontId="5" fillId="0" borderId="27" xfId="0" applyFont="1" applyFill="1" applyBorder="1" applyAlignment="1">
      <alignment horizontal="center"/>
    </xf>
    <xf numFmtId="44" fontId="4" fillId="0" borderId="28" xfId="0" applyNumberFormat="1" applyFont="1" applyFill="1" applyBorder="1" applyProtection="1">
      <protection locked="0"/>
    </xf>
    <xf numFmtId="0" fontId="3" fillId="0" borderId="30" xfId="0" applyFont="1" applyFill="1" applyBorder="1" applyAlignment="1">
      <alignment horizontal="center" vertical="center"/>
    </xf>
    <xf numFmtId="0" fontId="3" fillId="0" borderId="25" xfId="0" applyFont="1" applyFill="1" applyBorder="1" applyAlignment="1">
      <alignment horizontal="left" vertical="top" wrapText="1"/>
    </xf>
    <xf numFmtId="2" fontId="3" fillId="0" borderId="25" xfId="0" applyNumberFormat="1"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0" fillId="0" borderId="30" xfId="0" applyFill="1" applyBorder="1" applyAlignment="1">
      <alignment horizontal="center" vertical="center"/>
    </xf>
    <xf numFmtId="0" fontId="3" fillId="0" borderId="16" xfId="1" applyFont="1" applyFill="1" applyBorder="1" applyAlignment="1">
      <alignment horizontal="left" vertical="top" wrapText="1"/>
    </xf>
    <xf numFmtId="0" fontId="5" fillId="0" borderId="19" xfId="0" applyFont="1" applyFill="1" applyBorder="1" applyAlignment="1">
      <alignment horizontal="center" wrapText="1"/>
    </xf>
    <xf numFmtId="0" fontId="3" fillId="0" borderId="15" xfId="0" applyFont="1" applyFill="1" applyBorder="1" applyAlignment="1">
      <alignment horizontal="center" vertical="center"/>
    </xf>
    <xf numFmtId="0" fontId="3" fillId="0" borderId="19" xfId="0" applyFont="1" applyFill="1" applyBorder="1" applyAlignment="1">
      <alignment horizontal="left" vertical="top" wrapText="1"/>
    </xf>
    <xf numFmtId="2" fontId="4" fillId="0" borderId="16" xfId="0" applyNumberFormat="1"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3" fillId="0" borderId="16" xfId="0" applyFont="1" applyFill="1" applyBorder="1" applyAlignment="1">
      <alignment horizontal="left" vertical="top" wrapText="1"/>
    </xf>
    <xf numFmtId="0" fontId="3" fillId="0" borderId="19" xfId="1" applyFont="1" applyFill="1" applyBorder="1" applyAlignment="1">
      <alignment horizontal="left" vertical="top" wrapText="1"/>
    </xf>
    <xf numFmtId="0" fontId="1" fillId="9" borderId="4" xfId="5" applyFont="1" applyFill="1" applyBorder="1" applyAlignment="1">
      <alignment horizontal="center" vertical="center" wrapText="1"/>
    </xf>
    <xf numFmtId="0" fontId="1" fillId="9" borderId="4" xfId="5" applyFont="1" applyFill="1" applyBorder="1" applyAlignment="1">
      <alignment horizontal="left" vertical="center" wrapText="1"/>
    </xf>
    <xf numFmtId="4" fontId="1" fillId="9" borderId="4" xfId="5" applyNumberFormat="1" applyFont="1" applyFill="1" applyBorder="1" applyAlignment="1">
      <alignment horizontal="center" vertical="center" wrapText="1"/>
    </xf>
    <xf numFmtId="0" fontId="1" fillId="9" borderId="0" xfId="20" applyFill="1" applyAlignment="1">
      <alignment horizontal="justify" vertical="top" wrapText="1"/>
    </xf>
    <xf numFmtId="0" fontId="54" fillId="0" borderId="0" xfId="0" applyFont="1" applyAlignment="1">
      <alignment horizontal="center" vertical="center"/>
    </xf>
    <xf numFmtId="0" fontId="55" fillId="0" borderId="0" xfId="0" applyFont="1" applyAlignment="1">
      <alignment horizontal="center" vertical="center"/>
    </xf>
    <xf numFmtId="0" fontId="55" fillId="0" borderId="0" xfId="0" applyFont="1"/>
    <xf numFmtId="0" fontId="53" fillId="0" borderId="1" xfId="0" applyFont="1" applyBorder="1" applyAlignment="1">
      <alignment horizontal="left" vertical="center"/>
    </xf>
    <xf numFmtId="0" fontId="53" fillId="0" borderId="1" xfId="0" applyFont="1" applyBorder="1" applyAlignment="1">
      <alignment horizontal="left"/>
    </xf>
    <xf numFmtId="0" fontId="66" fillId="0" borderId="0" xfId="0" applyFont="1" applyAlignment="1">
      <alignment horizontal="center" vertical="center" wrapText="1"/>
    </xf>
    <xf numFmtId="0" fontId="56" fillId="0" borderId="0" xfId="0" applyFont="1" applyAlignment="1">
      <alignment horizontal="center" vertical="center" wrapText="1"/>
    </xf>
    <xf numFmtId="0" fontId="19" fillId="0" borderId="0" xfId="0" applyFont="1" applyAlignment="1">
      <alignment horizontal="center" vertical="center"/>
    </xf>
    <xf numFmtId="0" fontId="53" fillId="0" borderId="35" xfId="0" applyFont="1" applyBorder="1" applyAlignment="1">
      <alignment horizontal="left" vertical="center"/>
    </xf>
    <xf numFmtId="0" fontId="53" fillId="0" borderId="35" xfId="0" applyFont="1" applyBorder="1" applyAlignment="1">
      <alignment horizontal="left"/>
    </xf>
    <xf numFmtId="0" fontId="23" fillId="0" borderId="0" xfId="0" applyFont="1" applyAlignment="1">
      <alignment horizontal="center" vertical="center"/>
    </xf>
    <xf numFmtId="0" fontId="16" fillId="0" borderId="0" xfId="0" applyFont="1"/>
    <xf numFmtId="0" fontId="22" fillId="0" borderId="1" xfId="0" applyFont="1" applyBorder="1" applyAlignment="1">
      <alignment horizontal="left" vertical="center"/>
    </xf>
    <xf numFmtId="0" fontId="22" fillId="0" borderId="1" xfId="0" applyFont="1" applyBorder="1" applyAlignment="1">
      <alignment horizontal="left"/>
    </xf>
    <xf numFmtId="0" fontId="22" fillId="0" borderId="35" xfId="0" applyFont="1" applyBorder="1" applyAlignment="1">
      <alignment horizontal="left" vertical="center"/>
    </xf>
    <xf numFmtId="0" fontId="22" fillId="0" borderId="35" xfId="0" applyFont="1" applyBorder="1" applyAlignment="1">
      <alignment horizontal="left"/>
    </xf>
    <xf numFmtId="0" fontId="3" fillId="9" borderId="30" xfId="0" applyFont="1" applyFill="1" applyBorder="1" applyAlignment="1">
      <alignment horizontal="center" vertical="center"/>
    </xf>
    <xf numFmtId="0" fontId="0" fillId="9" borderId="34" xfId="0" applyFill="1" applyBorder="1" applyAlignment="1">
      <alignment horizontal="center" vertical="center"/>
    </xf>
    <xf numFmtId="0" fontId="0" fillId="9" borderId="15" xfId="0" applyFill="1" applyBorder="1" applyAlignment="1">
      <alignment horizontal="center" vertical="center"/>
    </xf>
    <xf numFmtId="0" fontId="5" fillId="0" borderId="30" xfId="0" applyFont="1"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5" fillId="9" borderId="34" xfId="0" applyFont="1" applyFill="1" applyBorder="1" applyAlignment="1">
      <alignment horizontal="center" vertical="center"/>
    </xf>
    <xf numFmtId="0" fontId="5" fillId="9" borderId="15" xfId="0" applyFont="1" applyFill="1" applyBorder="1" applyAlignment="1">
      <alignment horizontal="center" vertical="center"/>
    </xf>
    <xf numFmtId="0" fontId="0" fillId="0" borderId="30" xfId="0" applyBorder="1" applyAlignment="1">
      <alignment horizontal="center" vertical="center"/>
    </xf>
    <xf numFmtId="0" fontId="3" fillId="0" borderId="18" xfId="0" applyFont="1" applyBorder="1" applyAlignment="1">
      <alignment horizontal="center" vertical="center"/>
    </xf>
    <xf numFmtId="0" fontId="0" fillId="0" borderId="18" xfId="0"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xf>
    <xf numFmtId="0" fontId="20" fillId="0" borderId="0" xfId="0" applyFont="1" applyAlignment="1">
      <alignment horizontal="center" vertical="center"/>
    </xf>
    <xf numFmtId="0" fontId="0" fillId="0" borderId="0" xfId="0"/>
    <xf numFmtId="0" fontId="18" fillId="0" borderId="0" xfId="0" applyFont="1"/>
    <xf numFmtId="0" fontId="3" fillId="0" borderId="3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5" xfId="0" applyFont="1" applyFill="1" applyBorder="1" applyAlignment="1">
      <alignment horizontal="center" vertical="center"/>
    </xf>
    <xf numFmtId="0" fontId="0" fillId="9" borderId="30" xfId="0" applyFill="1" applyBorder="1" applyAlignment="1">
      <alignment horizontal="center" vertical="center"/>
    </xf>
    <xf numFmtId="0" fontId="5" fillId="0" borderId="18" xfId="0" applyFont="1" applyBorder="1" applyAlignment="1">
      <alignment horizontal="center" vertical="center"/>
    </xf>
    <xf numFmtId="0" fontId="3" fillId="0" borderId="30" xfId="1" applyFont="1"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3" fillId="0" borderId="30" xfId="0" applyFont="1" applyBorder="1" applyAlignment="1">
      <alignment horizontal="center" vertical="center"/>
    </xf>
    <xf numFmtId="0" fontId="5" fillId="0" borderId="34" xfId="0" applyFont="1" applyBorder="1" applyAlignment="1">
      <alignment horizontal="center" vertical="center"/>
    </xf>
    <xf numFmtId="0" fontId="5" fillId="0" borderId="15" xfId="0" applyFont="1" applyBorder="1" applyAlignment="1">
      <alignment horizontal="center" vertical="center"/>
    </xf>
    <xf numFmtId="0" fontId="0" fillId="0" borderId="30" xfId="0" applyBorder="1" applyAlignment="1">
      <alignment horizontal="center" vertical="center" wrapText="1"/>
    </xf>
    <xf numFmtId="0" fontId="5" fillId="0" borderId="30" xfId="0" applyFont="1" applyBorder="1" applyAlignment="1">
      <alignment horizontal="center" vertical="center" wrapText="1"/>
    </xf>
    <xf numFmtId="0" fontId="27" fillId="5" borderId="6" xfId="9" applyFont="1" applyFill="1" applyBorder="1" applyAlignment="1">
      <alignment horizontal="center" vertical="center" wrapText="1"/>
    </xf>
    <xf numFmtId="0" fontId="44" fillId="0" borderId="0" xfId="19" applyFont="1" applyAlignment="1">
      <alignment horizontal="left"/>
    </xf>
    <xf numFmtId="0" fontId="45" fillId="0" borderId="0" xfId="19" applyFont="1" applyAlignment="1">
      <alignment horizontal="center" wrapText="1"/>
    </xf>
    <xf numFmtId="2" fontId="59" fillId="0" borderId="0" xfId="20" applyNumberFormat="1" applyFont="1" applyAlignment="1">
      <alignment horizontal="center"/>
    </xf>
  </cellXfs>
  <cellStyles count="45">
    <cellStyle name="A4 Small 210 x 297 mm" xfId="28" xr:uid="{00000000-0005-0000-0000-000000000000}"/>
    <cellStyle name="Comma 2 2 2" xfId="24" xr:uid="{00000000-0005-0000-0000-000001000000}"/>
    <cellStyle name="Excel Built-in Normal" xfId="1" xr:uid="{00000000-0005-0000-0000-000002000000}"/>
    <cellStyle name="Normal 10 10" xfId="13" xr:uid="{00000000-0005-0000-0000-000003000000}"/>
    <cellStyle name="Normal 10 2" xfId="16" xr:uid="{00000000-0005-0000-0000-000004000000}"/>
    <cellStyle name="Normal 10 2 2" xfId="21" xr:uid="{00000000-0005-0000-0000-000005000000}"/>
    <cellStyle name="Normal 10 2 3" xfId="23" xr:uid="{00000000-0005-0000-0000-000006000000}"/>
    <cellStyle name="Normal 114" xfId="40" xr:uid="{00000000-0005-0000-0000-000007000000}"/>
    <cellStyle name="Normal 13" xfId="3" xr:uid="{00000000-0005-0000-0000-000008000000}"/>
    <cellStyle name="Normal 13 2" xfId="9" xr:uid="{00000000-0005-0000-0000-000009000000}"/>
    <cellStyle name="Normal 13 2 2" xfId="43" xr:uid="{00000000-0005-0000-0000-00000A000000}"/>
    <cellStyle name="Normal 14" xfId="15" xr:uid="{00000000-0005-0000-0000-00000B000000}"/>
    <cellStyle name="Normal 14 2" xfId="25" xr:uid="{00000000-0005-0000-0000-00000C000000}"/>
    <cellStyle name="Normal 17" xfId="38" xr:uid="{00000000-0005-0000-0000-00000D000000}"/>
    <cellStyle name="Normal 19 2 2" xfId="30" xr:uid="{00000000-0005-0000-0000-00000E000000}"/>
    <cellStyle name="Normal 2" xfId="4" xr:uid="{00000000-0005-0000-0000-00000F000000}"/>
    <cellStyle name="Normal 2 2" xfId="10" xr:uid="{00000000-0005-0000-0000-000010000000}"/>
    <cellStyle name="Normal 2 2 2" xfId="12" xr:uid="{00000000-0005-0000-0000-000011000000}"/>
    <cellStyle name="Normal 2 2 2 2" xfId="37" xr:uid="{00000000-0005-0000-0000-000012000000}"/>
    <cellStyle name="Normal 2 3" xfId="29" xr:uid="{00000000-0005-0000-0000-000013000000}"/>
    <cellStyle name="Normal 2 4" xfId="42" xr:uid="{00000000-0005-0000-0000-000014000000}"/>
    <cellStyle name="Normal 2 7" xfId="11" xr:uid="{00000000-0005-0000-0000-000015000000}"/>
    <cellStyle name="Normal 3" xfId="20" xr:uid="{00000000-0005-0000-0000-000016000000}"/>
    <cellStyle name="Normal 3 2" xfId="36" xr:uid="{00000000-0005-0000-0000-000017000000}"/>
    <cellStyle name="Normal 3 2 31" xfId="41" xr:uid="{00000000-0005-0000-0000-000018000000}"/>
    <cellStyle name="Normal 7 2 3" xfId="18" xr:uid="{00000000-0005-0000-0000-000019000000}"/>
    <cellStyle name="Normal_BENZINSKA POSTAJA OMV -hidro" xfId="19" xr:uid="{00000000-0005-0000-0000-00001A000000}"/>
    <cellStyle name="Normal_TROSKOVNIK-revizija2 2 2" xfId="7" xr:uid="{00000000-0005-0000-0000-00001D000000}"/>
    <cellStyle name="Normal_TROŠKOVNIK - KAM - ŽUTO" xfId="2" xr:uid="{00000000-0005-0000-0000-00001F000000}"/>
    <cellStyle name="Normal_Troškovnik Ergović 2" xfId="6" xr:uid="{00000000-0005-0000-0000-000022000000}"/>
    <cellStyle name="Normal_Troškovnik Polanjščak 3" xfId="8" xr:uid="{00000000-0005-0000-0000-000024000000}"/>
    <cellStyle name="Normalno" xfId="0" builtinId="0"/>
    <cellStyle name="Normalno 11" xfId="31" xr:uid="{00000000-0005-0000-0000-000029000000}"/>
    <cellStyle name="Normalno 18" xfId="27" xr:uid="{00000000-0005-0000-0000-00002A000000}"/>
    <cellStyle name="Normalno 2" xfId="5" xr:uid="{00000000-0005-0000-0000-00002B000000}"/>
    <cellStyle name="Normalno 2 2" xfId="14" xr:uid="{00000000-0005-0000-0000-00002C000000}"/>
    <cellStyle name="Normalno 2 3" xfId="44" xr:uid="{B9755E18-B85B-441A-A41B-5F2BF9C5571E}"/>
    <cellStyle name="Normalno 3" xfId="22" xr:uid="{00000000-0005-0000-0000-00002D000000}"/>
    <cellStyle name="Normalno 4" xfId="35" xr:uid="{00000000-0005-0000-0000-00002E000000}"/>
    <cellStyle name="Normalno 7" xfId="26" xr:uid="{00000000-0005-0000-0000-00002F000000}"/>
    <cellStyle name="Normalno 7 2" xfId="32" xr:uid="{00000000-0005-0000-0000-000030000000}"/>
    <cellStyle name="Obično 2 2" xfId="33" xr:uid="{00000000-0005-0000-0000-000031000000}"/>
    <cellStyle name="Obično 28" xfId="34" xr:uid="{00000000-0005-0000-0000-000032000000}"/>
    <cellStyle name="Stil 1" xfId="39" xr:uid="{00000000-0005-0000-0000-000033000000}"/>
    <cellStyle name="Style 1" xfId="17"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gor_crnjac\e\Roming\Kuki&#263;\01._POSLOVANJE\01.OBJEKTI\E-001-%20BOLNICA%20ZABOK\01.%20UGOVORNA-DOKUMENTACIJA\RAD_ZABOK_PONUDE\UNI-ELEKTRO\ZABOK_ELEKTRO_KOMPLET_UPIT%20-%20ponuda%2016-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v\projektiranje$\Users\dsusterc\Documents\D%20R%20A%20&#381;%20E%20N\4%20IKEA\7%20Projekti\38%20TENDER%20II%20-%20gradevinski%20radovi\KNJIGA%20VI%20-%20TROSKOVNICI\C%2001_C%2005_Cvor%20Otok%20Svibovski_krakovi%201,3,4,5,6-tend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PRHDFS01\SluzbaInvesticija\Ugovrni%20tro&#353;kovnik%20%20IZGRADNJA%20J%20-%20VG%20od%200+000%20DO%206+3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_server\projekti\Ugovrni%20tro&#353;kovnik%20%20IZGRADNJA%20J%20-%20VG%20od%200+000%20DO%206+3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v\projektiranje$\Ugovorni%20troskovnici\Izmjestanja\2007-EE%20i%20TK%20Dalekovo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av\projektiranje$\Documents%20and%20Settings\iblagus.INSTITUT\Local%20Settings\Temporary%20Internet%20Files\OLKDC\Nova%20spranca%20Primavera\primavera%20d\2.%20UT%20KNJIGA%204A%20Telekomunikacij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av\projektiranje$\Ugovorni%20troskovnici\CP\Jedinstvo,%20CP%20Busevec,%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av\projektiranje$\Ugovorni%20troskovnici\A11%20Zagreb%20-%20Sisak\Ugovorni%20troskovnik%20gradjevinski%20V%20Gorica%20-%20Busev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 (2)"/>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REKAPITULACIJ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ČVOR IVANJA REKA"/>
    </sheetNames>
    <sheetDataSet>
      <sheetData sheetId="0" refreshError="1">
        <row r="4">
          <cell r="B4">
            <v>0.9</v>
          </cell>
        </row>
        <row r="5">
          <cell r="B5">
            <v>0.89</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TK poddionica 1"/>
      <sheetName val="1. EE -  VODOVI "/>
      <sheetName val="SVE REKAP"/>
      <sheetName val="TK poddionica 2"/>
      <sheetName val="SNR Mraclin 2"/>
      <sheetName val="ZTS 96 "/>
      <sheetName val="ZTS 252"/>
      <sheetName val="EE REKAP"/>
    </sheetNames>
    <sheetDataSet>
      <sheetData sheetId="0">
        <row r="2">
          <cell r="B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0.97650000000000003</v>
          </cell>
        </row>
      </sheetData>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RŽAJ"/>
      <sheetName val="OPĆE NAPOMENE"/>
      <sheetName val="POSEBNI TEHNIČKI UVJETI"/>
      <sheetName val="Građ-obrtnički"/>
      <sheetName val="Vod i kanal"/>
      <sheetName val="Strojarski"/>
      <sheetName val="Elektro"/>
      <sheetName val="Promet"/>
      <sheetName val="Rekapitulacija"/>
    </sheetNames>
    <sheetDataSet>
      <sheetData sheetId="0"/>
      <sheetData sheetId="1"/>
      <sheetData sheetId="2"/>
      <sheetData sheetId="3"/>
      <sheetData sheetId="4"/>
      <sheetData sheetId="5"/>
      <sheetData sheetId="6"/>
      <sheetData sheetId="7"/>
      <sheetData sheetId="8">
        <row r="52">
          <cell r="C52">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UVJETI"/>
      <sheetName val="IZGRADNJA"/>
      <sheetName val="REKAPITULACIJA"/>
      <sheetName val="FAKTORI"/>
    </sheetNames>
    <sheetDataSet>
      <sheetData sheetId="0" refreshError="1"/>
      <sheetData sheetId="1"/>
      <sheetData sheetId="2" refreshError="1"/>
      <sheetData sheetId="3">
        <row r="3">
          <cell r="B3">
            <v>0.95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498"/>
  <sheetViews>
    <sheetView view="pageBreakPreview" topLeftCell="A14" zoomScaleNormal="130" zoomScaleSheetLayoutView="100" workbookViewId="0">
      <selection activeCell="C18" sqref="C18:F18"/>
    </sheetView>
  </sheetViews>
  <sheetFormatPr defaultRowHeight="12.75"/>
  <cols>
    <col min="1" max="1" width="3.85546875" style="2" customWidth="1"/>
    <col min="2" max="2" width="45.85546875" style="3" customWidth="1"/>
    <col min="3" max="3" width="7.28515625" style="4" customWidth="1"/>
    <col min="4" max="4" width="5.5703125" style="4" customWidth="1"/>
    <col min="5" max="5" width="6.28515625" style="4" customWidth="1"/>
    <col min="6" max="6" width="15.28515625" style="4" customWidth="1"/>
    <col min="7" max="7" width="6.7109375" style="4" customWidth="1"/>
    <col min="8" max="8" width="15" style="4" customWidth="1"/>
    <col min="9" max="9" width="9.140625" style="5"/>
    <col min="10" max="10" width="22.140625" style="5" customWidth="1"/>
    <col min="11" max="16384" width="9.140625" style="5"/>
  </cols>
  <sheetData>
    <row r="1" spans="1:12" s="4" customFormat="1" ht="15.75">
      <c r="A1" s="394" t="s">
        <v>201</v>
      </c>
      <c r="B1" s="395"/>
      <c r="C1" s="395"/>
      <c r="D1" s="395"/>
      <c r="E1" s="395"/>
      <c r="F1" s="395"/>
      <c r="G1" s="395"/>
      <c r="I1" s="5"/>
      <c r="J1" s="5"/>
      <c r="K1" s="5"/>
      <c r="L1" s="5"/>
    </row>
    <row r="2" spans="1:12" s="4" customFormat="1" ht="15.75">
      <c r="A2" s="399" t="s">
        <v>311</v>
      </c>
      <c r="B2" s="400"/>
      <c r="C2" s="400"/>
      <c r="D2" s="400"/>
      <c r="E2" s="400"/>
      <c r="F2" s="400"/>
      <c r="G2" s="400"/>
      <c r="I2" s="5"/>
      <c r="J2" s="5"/>
      <c r="K2" s="5"/>
      <c r="L2" s="5"/>
    </row>
    <row r="3" spans="1:12" s="4" customFormat="1" ht="15.75">
      <c r="A3" s="399" t="s">
        <v>312</v>
      </c>
      <c r="B3" s="400"/>
      <c r="C3" s="400"/>
      <c r="D3" s="400"/>
      <c r="E3" s="400"/>
      <c r="F3" s="400"/>
      <c r="G3" s="400"/>
      <c r="I3" s="5"/>
      <c r="J3" s="5"/>
      <c r="K3" s="5"/>
      <c r="L3" s="5"/>
    </row>
    <row r="4" spans="1:12" s="4" customFormat="1" ht="15.75">
      <c r="A4" s="394" t="s">
        <v>306</v>
      </c>
      <c r="B4" s="395"/>
      <c r="C4" s="395"/>
      <c r="D4" s="395"/>
      <c r="E4" s="395"/>
      <c r="F4" s="395"/>
      <c r="G4" s="395"/>
      <c r="I4" s="5"/>
      <c r="J4" s="5"/>
      <c r="K4" s="5"/>
      <c r="L4" s="5"/>
    </row>
    <row r="5" spans="1:12" s="4" customFormat="1" ht="15.75">
      <c r="A5" s="394" t="s">
        <v>313</v>
      </c>
      <c r="B5" s="395"/>
      <c r="C5" s="395"/>
      <c r="D5" s="395"/>
      <c r="E5" s="395"/>
      <c r="F5" s="395"/>
      <c r="G5" s="395"/>
      <c r="I5" s="5"/>
      <c r="J5" s="5"/>
      <c r="K5" s="5"/>
      <c r="L5" s="5"/>
    </row>
    <row r="6" spans="1:12" s="4" customFormat="1" ht="207" customHeight="1">
      <c r="A6" s="2"/>
      <c r="B6" s="3"/>
      <c r="I6" s="5"/>
      <c r="J6" s="5"/>
      <c r="K6" s="5"/>
      <c r="L6" s="5"/>
    </row>
    <row r="7" spans="1:12" s="4" customFormat="1" ht="58.5" customHeight="1">
      <c r="A7" s="396" t="s">
        <v>327</v>
      </c>
      <c r="B7" s="397"/>
      <c r="C7" s="397"/>
      <c r="D7" s="397"/>
      <c r="E7" s="397"/>
      <c r="F7" s="397"/>
      <c r="G7" s="397"/>
      <c r="I7" s="5"/>
      <c r="J7" s="5"/>
      <c r="K7" s="5"/>
      <c r="L7" s="5"/>
    </row>
    <row r="8" spans="1:12" s="4" customFormat="1" ht="15.75">
      <c r="A8" s="295"/>
      <c r="B8" s="295"/>
      <c r="C8" s="295"/>
      <c r="D8" s="295"/>
      <c r="E8" s="295"/>
      <c r="F8" s="295"/>
      <c r="G8" s="295"/>
      <c r="I8" s="5"/>
      <c r="J8" s="5"/>
      <c r="K8" s="5"/>
      <c r="L8" s="5"/>
    </row>
    <row r="9" spans="1:12" s="4" customFormat="1" ht="18.75">
      <c r="A9" s="295"/>
      <c r="B9" s="391" t="s">
        <v>308</v>
      </c>
      <c r="C9" s="392"/>
      <c r="D9" s="392"/>
      <c r="E9" s="392"/>
      <c r="F9" s="392"/>
      <c r="G9" s="295"/>
      <c r="I9" s="5"/>
      <c r="J9" s="5"/>
      <c r="K9" s="5"/>
      <c r="L9" s="5"/>
    </row>
    <row r="10" spans="1:12" s="4" customFormat="1" ht="18.75">
      <c r="A10" s="295"/>
      <c r="B10" s="391" t="s">
        <v>325</v>
      </c>
      <c r="C10" s="392"/>
      <c r="D10" s="392"/>
      <c r="E10" s="392"/>
      <c r="F10" s="392"/>
      <c r="G10" s="295"/>
      <c r="I10" s="5"/>
      <c r="J10" s="5"/>
      <c r="K10" s="5"/>
      <c r="L10" s="5"/>
    </row>
    <row r="11" spans="1:12" s="4" customFormat="1" ht="18.75">
      <c r="A11" s="295"/>
      <c r="B11" s="391" t="s">
        <v>326</v>
      </c>
      <c r="C11" s="392"/>
      <c r="D11" s="392"/>
      <c r="E11" s="392"/>
      <c r="F11" s="392"/>
      <c r="G11" s="295"/>
      <c r="I11" s="5"/>
      <c r="J11" s="5"/>
      <c r="K11" s="5"/>
      <c r="L11" s="5"/>
    </row>
    <row r="12" spans="1:12" s="4" customFormat="1" ht="18.75">
      <c r="A12" s="295"/>
      <c r="B12" s="391"/>
      <c r="C12" s="392"/>
      <c r="D12" s="392"/>
      <c r="E12" s="392"/>
      <c r="F12" s="392"/>
      <c r="G12" s="295"/>
      <c r="I12" s="5"/>
      <c r="J12" s="5"/>
      <c r="K12" s="5"/>
      <c r="L12" s="5"/>
    </row>
    <row r="13" spans="1:12" s="4" customFormat="1" ht="18.75">
      <c r="A13" s="295"/>
      <c r="B13" s="391"/>
      <c r="C13" s="392"/>
      <c r="D13" s="392"/>
      <c r="E13" s="392"/>
      <c r="F13" s="392"/>
      <c r="G13" s="295"/>
      <c r="I13" s="5"/>
      <c r="J13" s="5"/>
      <c r="K13" s="5"/>
      <c r="L13" s="5"/>
    </row>
    <row r="14" spans="1:12" s="4" customFormat="1" ht="18.75">
      <c r="A14" s="295"/>
      <c r="B14" s="391"/>
      <c r="C14" s="392"/>
      <c r="D14" s="392"/>
      <c r="E14" s="392"/>
      <c r="F14" s="392"/>
      <c r="G14" s="295"/>
      <c r="I14" s="5"/>
      <c r="J14" s="5"/>
      <c r="K14" s="5"/>
      <c r="L14" s="5"/>
    </row>
    <row r="15" spans="1:12" s="4" customFormat="1" ht="21">
      <c r="A15" s="398"/>
      <c r="B15" s="398"/>
      <c r="C15" s="398"/>
      <c r="D15" s="398"/>
      <c r="E15" s="398"/>
      <c r="F15" s="398"/>
      <c r="G15" s="398"/>
      <c r="I15" s="5"/>
      <c r="J15" s="5"/>
      <c r="K15" s="5"/>
      <c r="L15" s="5"/>
    </row>
    <row r="16" spans="1:12" s="4" customFormat="1" ht="215.25" customHeight="1">
      <c r="A16" s="242"/>
      <c r="B16" s="243"/>
      <c r="C16" s="243"/>
      <c r="D16" s="243"/>
      <c r="E16" s="243"/>
      <c r="F16" s="243"/>
      <c r="G16" s="243"/>
      <c r="I16" s="5"/>
      <c r="J16" s="5"/>
      <c r="K16" s="5"/>
      <c r="L16" s="5"/>
    </row>
    <row r="17" spans="1:12" s="4" customFormat="1" ht="18.75">
      <c r="A17" s="296"/>
      <c r="B17" s="297"/>
      <c r="C17" s="393" t="s">
        <v>309</v>
      </c>
      <c r="D17" s="393"/>
      <c r="E17" s="393"/>
      <c r="F17" s="393"/>
      <c r="G17" s="297"/>
      <c r="I17" s="5"/>
      <c r="J17" s="5"/>
      <c r="K17" s="5"/>
      <c r="L17" s="5"/>
    </row>
    <row r="18" spans="1:12" s="4" customFormat="1" ht="18.75">
      <c r="A18" s="296"/>
      <c r="B18" s="297"/>
      <c r="C18" s="393" t="s">
        <v>310</v>
      </c>
      <c r="D18" s="393"/>
      <c r="E18" s="393"/>
      <c r="F18" s="393"/>
      <c r="G18" s="297"/>
      <c r="I18" s="5"/>
      <c r="J18" s="5"/>
      <c r="K18" s="5"/>
      <c r="L18" s="5"/>
    </row>
    <row r="19" spans="1:12" s="4" customFormat="1" ht="58.5" customHeight="1">
      <c r="A19" s="242"/>
      <c r="B19" s="243"/>
      <c r="C19" s="243"/>
      <c r="D19" s="243"/>
      <c r="E19" s="243"/>
      <c r="F19" s="243"/>
      <c r="G19" s="243"/>
      <c r="I19" s="5"/>
      <c r="J19" s="5"/>
      <c r="K19" s="5"/>
      <c r="L19" s="5"/>
    </row>
    <row r="20" spans="1:12" s="4" customFormat="1">
      <c r="A20" s="45"/>
      <c r="B20" s="294"/>
      <c r="C20" s="294"/>
      <c r="D20" s="294"/>
      <c r="E20" s="294"/>
      <c r="F20" s="294"/>
      <c r="G20" s="294"/>
      <c r="I20" s="5"/>
      <c r="J20" s="5"/>
      <c r="K20" s="5"/>
      <c r="L20" s="5"/>
    </row>
    <row r="21" spans="1:12">
      <c r="B21" s="13"/>
    </row>
    <row r="22" spans="1:12">
      <c r="B22" s="13"/>
    </row>
    <row r="23" spans="1:12">
      <c r="B23" s="13"/>
    </row>
    <row r="24" spans="1:12">
      <c r="B24" s="13"/>
    </row>
    <row r="25" spans="1:12">
      <c r="B25" s="13"/>
    </row>
    <row r="26" spans="1:12">
      <c r="B26" s="13"/>
    </row>
    <row r="27" spans="1:12">
      <c r="B27" s="13"/>
    </row>
    <row r="28" spans="1:12">
      <c r="B28" s="13"/>
    </row>
    <row r="29" spans="1:12">
      <c r="B29" s="13"/>
    </row>
    <row r="30" spans="1:12">
      <c r="B30" s="13"/>
    </row>
    <row r="31" spans="1:12">
      <c r="B31" s="13"/>
    </row>
    <row r="32" spans="1:12">
      <c r="B32" s="13"/>
    </row>
    <row r="33" spans="2:2">
      <c r="B33" s="13"/>
    </row>
    <row r="34" spans="2:2">
      <c r="B34" s="13"/>
    </row>
    <row r="35" spans="2:2">
      <c r="B35" s="13"/>
    </row>
    <row r="36" spans="2:2">
      <c r="B36" s="13"/>
    </row>
    <row r="37" spans="2:2">
      <c r="B37" s="13"/>
    </row>
    <row r="38" spans="2:2">
      <c r="B38" s="13"/>
    </row>
    <row r="39" spans="2:2">
      <c r="B39" s="13"/>
    </row>
    <row r="40" spans="2:2">
      <c r="B40" s="13"/>
    </row>
    <row r="41" spans="2:2">
      <c r="B41" s="13"/>
    </row>
    <row r="42" spans="2:2">
      <c r="B42" s="13"/>
    </row>
    <row r="43" spans="2:2">
      <c r="B43" s="13"/>
    </row>
    <row r="44" spans="2:2">
      <c r="B44" s="13"/>
    </row>
    <row r="45" spans="2:2">
      <c r="B45" s="13"/>
    </row>
    <row r="46" spans="2:2">
      <c r="B46" s="13"/>
    </row>
    <row r="47" spans="2:2">
      <c r="B47" s="13"/>
    </row>
    <row r="48" spans="2:2">
      <c r="B48" s="13"/>
    </row>
    <row r="49" spans="1:12">
      <c r="B49" s="13"/>
    </row>
    <row r="50" spans="1:12">
      <c r="B50" s="13"/>
    </row>
    <row r="51" spans="1:12">
      <c r="B51" s="13"/>
    </row>
    <row r="52" spans="1:12">
      <c r="B52" s="13"/>
    </row>
    <row r="53" spans="1:12">
      <c r="B53" s="13"/>
    </row>
    <row r="54" spans="1:12">
      <c r="B54" s="13"/>
    </row>
    <row r="55" spans="1:12">
      <c r="B55" s="13"/>
    </row>
    <row r="56" spans="1:12">
      <c r="B56" s="13"/>
    </row>
    <row r="57" spans="1:12">
      <c r="B57" s="13"/>
    </row>
    <row r="58" spans="1:12">
      <c r="B58" s="13"/>
    </row>
    <row r="59" spans="1:12">
      <c r="B59" s="13"/>
    </row>
    <row r="60" spans="1:12">
      <c r="B60" s="13"/>
    </row>
    <row r="61" spans="1:12">
      <c r="B61" s="13"/>
    </row>
    <row r="62" spans="1:12">
      <c r="B62" s="13"/>
    </row>
    <row r="63" spans="1:12" s="4" customFormat="1">
      <c r="A63" s="2"/>
      <c r="B63" s="13"/>
      <c r="I63" s="5"/>
      <c r="J63" s="5"/>
      <c r="K63" s="5"/>
      <c r="L63" s="5"/>
    </row>
    <row r="64" spans="1:12" s="4" customFormat="1">
      <c r="A64" s="2"/>
      <c r="B64" s="13"/>
      <c r="I64" s="5"/>
      <c r="J64" s="5"/>
      <c r="K64" s="5"/>
      <c r="L64" s="5"/>
    </row>
    <row r="65" spans="1:12" s="4" customFormat="1">
      <c r="A65" s="2"/>
      <c r="B65" s="13"/>
      <c r="I65" s="5"/>
      <c r="J65" s="5"/>
      <c r="K65" s="5"/>
      <c r="L65" s="5"/>
    </row>
    <row r="66" spans="1:12" s="4" customFormat="1">
      <c r="A66" s="2"/>
      <c r="B66" s="13"/>
      <c r="I66" s="5"/>
      <c r="J66" s="5"/>
      <c r="K66" s="5"/>
      <c r="L66" s="5"/>
    </row>
    <row r="67" spans="1:12" s="4" customFormat="1">
      <c r="A67" s="2"/>
      <c r="B67" s="13"/>
      <c r="I67" s="5"/>
      <c r="J67" s="5"/>
      <c r="K67" s="5"/>
      <c r="L67" s="5"/>
    </row>
    <row r="68" spans="1:12" s="4" customFormat="1">
      <c r="A68" s="2"/>
      <c r="B68" s="13"/>
      <c r="I68" s="5"/>
      <c r="J68" s="5"/>
      <c r="K68" s="5"/>
      <c r="L68" s="5"/>
    </row>
    <row r="69" spans="1:12" s="4" customFormat="1">
      <c r="A69" s="2"/>
      <c r="B69" s="13"/>
      <c r="I69" s="5"/>
      <c r="J69" s="5"/>
      <c r="K69" s="5"/>
      <c r="L69" s="5"/>
    </row>
    <row r="70" spans="1:12" s="4" customFormat="1">
      <c r="A70" s="2"/>
      <c r="B70" s="13"/>
      <c r="I70" s="5"/>
      <c r="J70" s="5"/>
      <c r="K70" s="5"/>
      <c r="L70" s="5"/>
    </row>
    <row r="71" spans="1:12" s="4" customFormat="1">
      <c r="A71" s="2"/>
      <c r="B71" s="13"/>
      <c r="I71" s="5"/>
      <c r="J71" s="5"/>
      <c r="K71" s="5"/>
      <c r="L71" s="5"/>
    </row>
    <row r="72" spans="1:12" s="4" customFormat="1">
      <c r="A72" s="2"/>
      <c r="B72" s="13"/>
      <c r="I72" s="5"/>
      <c r="J72" s="5"/>
      <c r="K72" s="5"/>
      <c r="L72" s="5"/>
    </row>
    <row r="73" spans="1:12" s="4" customFormat="1">
      <c r="A73" s="2"/>
      <c r="B73" s="13"/>
      <c r="I73" s="5"/>
      <c r="J73" s="5"/>
      <c r="K73" s="5"/>
      <c r="L73" s="5"/>
    </row>
    <row r="74" spans="1:12" s="4" customFormat="1">
      <c r="A74" s="2"/>
      <c r="B74" s="13"/>
      <c r="I74" s="5"/>
      <c r="J74" s="5"/>
      <c r="K74" s="5"/>
      <c r="L74" s="5"/>
    </row>
    <row r="75" spans="1:12" s="4" customFormat="1">
      <c r="A75" s="2"/>
      <c r="B75" s="13"/>
      <c r="I75" s="5"/>
      <c r="J75" s="5"/>
      <c r="K75" s="5"/>
      <c r="L75" s="5"/>
    </row>
    <row r="76" spans="1:12" s="4" customFormat="1">
      <c r="A76" s="2"/>
      <c r="B76" s="13"/>
      <c r="I76" s="5"/>
      <c r="J76" s="5"/>
      <c r="K76" s="5"/>
      <c r="L76" s="5"/>
    </row>
    <row r="77" spans="1:12" s="4" customFormat="1">
      <c r="A77" s="2"/>
      <c r="B77" s="13"/>
      <c r="I77" s="5"/>
      <c r="J77" s="5"/>
      <c r="K77" s="5"/>
      <c r="L77" s="5"/>
    </row>
    <row r="78" spans="1:12" s="4" customFormat="1">
      <c r="A78" s="2"/>
      <c r="B78" s="13"/>
      <c r="I78" s="5"/>
      <c r="J78" s="5"/>
      <c r="K78" s="5"/>
      <c r="L78" s="5"/>
    </row>
    <row r="79" spans="1:12" s="4" customFormat="1">
      <c r="A79" s="2"/>
      <c r="B79" s="13"/>
      <c r="I79" s="5"/>
      <c r="J79" s="5"/>
      <c r="K79" s="5"/>
      <c r="L79" s="5"/>
    </row>
    <row r="80" spans="1:12" s="4" customFormat="1">
      <c r="A80" s="2"/>
      <c r="B80" s="13"/>
      <c r="I80" s="5"/>
      <c r="J80" s="5"/>
      <c r="K80" s="5"/>
      <c r="L80" s="5"/>
    </row>
    <row r="81" spans="1:12" s="4" customFormat="1">
      <c r="A81" s="2"/>
      <c r="B81" s="13"/>
      <c r="I81" s="5"/>
      <c r="J81" s="5"/>
      <c r="K81" s="5"/>
      <c r="L81" s="5"/>
    </row>
    <row r="82" spans="1:12" s="4" customFormat="1">
      <c r="A82" s="2"/>
      <c r="B82" s="13"/>
      <c r="I82" s="5"/>
      <c r="J82" s="5"/>
      <c r="K82" s="5"/>
      <c r="L82" s="5"/>
    </row>
    <row r="83" spans="1:12" s="4" customFormat="1">
      <c r="A83" s="2"/>
      <c r="B83" s="13"/>
      <c r="I83" s="5"/>
      <c r="J83" s="5"/>
      <c r="K83" s="5"/>
      <c r="L83" s="5"/>
    </row>
    <row r="84" spans="1:12" s="4" customFormat="1">
      <c r="A84" s="2"/>
      <c r="B84" s="13"/>
      <c r="I84" s="5"/>
      <c r="J84" s="5"/>
      <c r="K84" s="5"/>
      <c r="L84" s="5"/>
    </row>
    <row r="85" spans="1:12" s="4" customFormat="1">
      <c r="A85" s="2"/>
      <c r="B85" s="13"/>
      <c r="I85" s="5"/>
      <c r="J85" s="5"/>
      <c r="K85" s="5"/>
      <c r="L85" s="5"/>
    </row>
    <row r="86" spans="1:12" s="4" customFormat="1">
      <c r="A86" s="2"/>
      <c r="B86" s="13"/>
      <c r="I86" s="5"/>
      <c r="J86" s="5"/>
      <c r="K86" s="5"/>
      <c r="L86" s="5"/>
    </row>
    <row r="87" spans="1:12" s="4" customFormat="1">
      <c r="A87" s="2"/>
      <c r="B87" s="13"/>
      <c r="I87" s="5"/>
      <c r="J87" s="5"/>
      <c r="K87" s="5"/>
      <c r="L87" s="5"/>
    </row>
    <row r="88" spans="1:12" s="4" customFormat="1">
      <c r="A88" s="2"/>
      <c r="B88" s="13"/>
      <c r="I88" s="5"/>
      <c r="J88" s="5"/>
      <c r="K88" s="5"/>
      <c r="L88" s="5"/>
    </row>
    <row r="89" spans="1:12" s="4" customFormat="1">
      <c r="A89" s="2"/>
      <c r="B89" s="13"/>
      <c r="I89" s="5"/>
      <c r="J89" s="5"/>
      <c r="K89" s="5"/>
      <c r="L89" s="5"/>
    </row>
    <row r="90" spans="1:12" s="4" customFormat="1">
      <c r="A90" s="2"/>
      <c r="B90" s="13"/>
      <c r="I90" s="5"/>
      <c r="J90" s="5"/>
      <c r="K90" s="5"/>
      <c r="L90" s="5"/>
    </row>
    <row r="91" spans="1:12" s="4" customFormat="1">
      <c r="A91" s="2"/>
      <c r="B91" s="13"/>
      <c r="I91" s="5"/>
      <c r="J91" s="5"/>
      <c r="K91" s="5"/>
      <c r="L91" s="5"/>
    </row>
    <row r="92" spans="1:12" s="4" customFormat="1">
      <c r="A92" s="2"/>
      <c r="B92" s="13"/>
      <c r="I92" s="5"/>
      <c r="J92" s="5"/>
      <c r="K92" s="5"/>
      <c r="L92" s="5"/>
    </row>
    <row r="93" spans="1:12" s="4" customFormat="1">
      <c r="A93" s="2"/>
      <c r="B93" s="13"/>
      <c r="I93" s="5"/>
      <c r="J93" s="5"/>
      <c r="K93" s="5"/>
      <c r="L93" s="5"/>
    </row>
    <row r="94" spans="1:12" s="4" customFormat="1">
      <c r="A94" s="2"/>
      <c r="B94" s="13"/>
      <c r="I94" s="5"/>
      <c r="J94" s="5"/>
      <c r="K94" s="5"/>
      <c r="L94" s="5"/>
    </row>
    <row r="95" spans="1:12" s="4" customFormat="1">
      <c r="A95" s="2"/>
      <c r="B95" s="13"/>
      <c r="I95" s="5"/>
      <c r="J95" s="5"/>
      <c r="K95" s="5"/>
      <c r="L95" s="5"/>
    </row>
    <row r="96" spans="1:12" s="4" customFormat="1">
      <c r="A96" s="2"/>
      <c r="B96" s="13"/>
      <c r="I96" s="5"/>
      <c r="J96" s="5"/>
      <c r="K96" s="5"/>
      <c r="L96" s="5"/>
    </row>
    <row r="97" spans="1:12" s="4" customFormat="1">
      <c r="A97" s="2"/>
      <c r="B97" s="13"/>
      <c r="I97" s="5"/>
      <c r="J97" s="5"/>
      <c r="K97" s="5"/>
      <c r="L97" s="5"/>
    </row>
    <row r="98" spans="1:12" s="4" customFormat="1">
      <c r="A98" s="2"/>
      <c r="B98" s="13"/>
      <c r="I98" s="5"/>
      <c r="J98" s="5"/>
      <c r="K98" s="5"/>
      <c r="L98" s="5"/>
    </row>
    <row r="99" spans="1:12" s="4" customFormat="1">
      <c r="A99" s="2"/>
      <c r="B99" s="13"/>
      <c r="I99" s="5"/>
      <c r="J99" s="5"/>
      <c r="K99" s="5"/>
      <c r="L99" s="5"/>
    </row>
    <row r="100" spans="1:12" s="4" customFormat="1">
      <c r="A100" s="2"/>
      <c r="B100" s="13"/>
      <c r="I100" s="5"/>
      <c r="J100" s="5"/>
      <c r="K100" s="5"/>
      <c r="L100" s="5"/>
    </row>
    <row r="101" spans="1:12" s="4" customFormat="1">
      <c r="A101" s="2"/>
      <c r="B101" s="13"/>
      <c r="I101" s="5"/>
      <c r="J101" s="5"/>
      <c r="K101" s="5"/>
      <c r="L101" s="5"/>
    </row>
    <row r="102" spans="1:12" s="4" customFormat="1">
      <c r="A102" s="2"/>
      <c r="B102" s="13"/>
      <c r="I102" s="5"/>
      <c r="J102" s="5"/>
      <c r="K102" s="5"/>
      <c r="L102" s="5"/>
    </row>
    <row r="103" spans="1:12" s="4" customFormat="1">
      <c r="A103" s="2"/>
      <c r="B103" s="13"/>
      <c r="I103" s="5"/>
      <c r="J103" s="5"/>
      <c r="K103" s="5"/>
      <c r="L103" s="5"/>
    </row>
    <row r="104" spans="1:12" s="4" customFormat="1">
      <c r="A104" s="2"/>
      <c r="B104" s="13"/>
      <c r="I104" s="5"/>
      <c r="J104" s="5"/>
      <c r="K104" s="5"/>
      <c r="L104" s="5"/>
    </row>
    <row r="105" spans="1:12" s="4" customFormat="1">
      <c r="A105" s="2"/>
      <c r="B105" s="13"/>
      <c r="I105" s="5"/>
      <c r="J105" s="5"/>
      <c r="K105" s="5"/>
      <c r="L105" s="5"/>
    </row>
    <row r="106" spans="1:12" s="4" customFormat="1">
      <c r="A106" s="2"/>
      <c r="B106" s="13"/>
      <c r="I106" s="5"/>
      <c r="J106" s="5"/>
      <c r="K106" s="5"/>
      <c r="L106" s="5"/>
    </row>
    <row r="107" spans="1:12" s="4" customFormat="1">
      <c r="A107" s="2"/>
      <c r="B107" s="13"/>
      <c r="I107" s="5"/>
      <c r="J107" s="5"/>
      <c r="K107" s="5"/>
      <c r="L107" s="5"/>
    </row>
    <row r="108" spans="1:12" s="4" customFormat="1">
      <c r="A108" s="2"/>
      <c r="B108" s="13"/>
      <c r="I108" s="5"/>
      <c r="J108" s="5"/>
      <c r="K108" s="5"/>
      <c r="L108" s="5"/>
    </row>
    <row r="109" spans="1:12" s="4" customFormat="1">
      <c r="A109" s="2"/>
      <c r="B109" s="13"/>
      <c r="I109" s="5"/>
      <c r="J109" s="5"/>
      <c r="K109" s="5"/>
      <c r="L109" s="5"/>
    </row>
    <row r="110" spans="1:12" s="4" customFormat="1">
      <c r="A110" s="2"/>
      <c r="B110" s="13"/>
      <c r="I110" s="5"/>
      <c r="J110" s="5"/>
      <c r="K110" s="5"/>
      <c r="L110" s="5"/>
    </row>
    <row r="111" spans="1:12" s="4" customFormat="1">
      <c r="A111" s="2"/>
      <c r="B111" s="13"/>
      <c r="I111" s="5"/>
      <c r="J111" s="5"/>
      <c r="K111" s="5"/>
      <c r="L111" s="5"/>
    </row>
    <row r="112" spans="1:12" s="4" customFormat="1">
      <c r="A112" s="2"/>
      <c r="B112" s="13"/>
      <c r="I112" s="5"/>
      <c r="J112" s="5"/>
      <c r="K112" s="5"/>
      <c r="L112" s="5"/>
    </row>
    <row r="113" spans="1:12" s="4" customFormat="1">
      <c r="A113" s="2"/>
      <c r="B113" s="13"/>
      <c r="I113" s="5"/>
      <c r="J113" s="5"/>
      <c r="K113" s="5"/>
      <c r="L113" s="5"/>
    </row>
    <row r="114" spans="1:12" s="4" customFormat="1">
      <c r="A114" s="2"/>
      <c r="B114" s="13"/>
      <c r="I114" s="5"/>
      <c r="J114" s="5"/>
      <c r="K114" s="5"/>
      <c r="L114" s="5"/>
    </row>
    <row r="115" spans="1:12" s="4" customFormat="1">
      <c r="A115" s="2"/>
      <c r="B115" s="13"/>
      <c r="I115" s="5"/>
      <c r="J115" s="5"/>
      <c r="K115" s="5"/>
      <c r="L115" s="5"/>
    </row>
    <row r="116" spans="1:12" s="4" customFormat="1">
      <c r="A116" s="2"/>
      <c r="B116" s="13"/>
      <c r="I116" s="5"/>
      <c r="J116" s="5"/>
      <c r="K116" s="5"/>
      <c r="L116" s="5"/>
    </row>
    <row r="117" spans="1:12" s="4" customFormat="1">
      <c r="A117" s="2"/>
      <c r="B117" s="13"/>
      <c r="I117" s="5"/>
      <c r="J117" s="5"/>
      <c r="K117" s="5"/>
      <c r="L117" s="5"/>
    </row>
    <row r="118" spans="1:12" s="4" customFormat="1">
      <c r="A118" s="2"/>
      <c r="B118" s="13"/>
      <c r="I118" s="5"/>
      <c r="J118" s="5"/>
      <c r="K118" s="5"/>
      <c r="L118" s="5"/>
    </row>
    <row r="119" spans="1:12" s="4" customFormat="1">
      <c r="A119" s="2"/>
      <c r="B119" s="13"/>
      <c r="I119" s="5"/>
      <c r="J119" s="5"/>
      <c r="K119" s="5"/>
      <c r="L119" s="5"/>
    </row>
    <row r="120" spans="1:12" s="4" customFormat="1">
      <c r="A120" s="2"/>
      <c r="B120" s="13"/>
      <c r="I120" s="5"/>
      <c r="J120" s="5"/>
      <c r="K120" s="5"/>
      <c r="L120" s="5"/>
    </row>
    <row r="121" spans="1:12" s="4" customFormat="1">
      <c r="A121" s="2"/>
      <c r="B121" s="13"/>
      <c r="I121" s="5"/>
      <c r="J121" s="5"/>
      <c r="K121" s="5"/>
      <c r="L121" s="5"/>
    </row>
    <row r="122" spans="1:12" s="4" customFormat="1">
      <c r="A122" s="2"/>
      <c r="B122" s="13"/>
      <c r="I122" s="5"/>
      <c r="J122" s="5"/>
      <c r="K122" s="5"/>
      <c r="L122" s="5"/>
    </row>
    <row r="123" spans="1:12" s="4" customFormat="1">
      <c r="A123" s="2"/>
      <c r="B123" s="13"/>
      <c r="I123" s="5"/>
      <c r="J123" s="5"/>
      <c r="K123" s="5"/>
      <c r="L123" s="5"/>
    </row>
    <row r="124" spans="1:12" s="4" customFormat="1">
      <c r="A124" s="2"/>
      <c r="B124" s="13"/>
      <c r="I124" s="5"/>
      <c r="J124" s="5"/>
      <c r="K124" s="5"/>
      <c r="L124" s="5"/>
    </row>
    <row r="125" spans="1:12" s="4" customFormat="1">
      <c r="A125" s="2"/>
      <c r="B125" s="13"/>
      <c r="I125" s="5"/>
      <c r="J125" s="5"/>
      <c r="K125" s="5"/>
      <c r="L125" s="5"/>
    </row>
    <row r="126" spans="1:12" s="4" customFormat="1">
      <c r="A126" s="2"/>
      <c r="B126" s="13"/>
      <c r="I126" s="5"/>
      <c r="J126" s="5"/>
      <c r="K126" s="5"/>
      <c r="L126" s="5"/>
    </row>
    <row r="127" spans="1:12" s="4" customFormat="1">
      <c r="A127" s="2"/>
      <c r="B127" s="13"/>
      <c r="I127" s="5"/>
      <c r="J127" s="5"/>
      <c r="K127" s="5"/>
      <c r="L127" s="5"/>
    </row>
    <row r="128" spans="1:12" s="4" customFormat="1">
      <c r="A128" s="2"/>
      <c r="B128" s="13"/>
      <c r="I128" s="5"/>
      <c r="J128" s="5"/>
      <c r="K128" s="5"/>
      <c r="L128" s="5"/>
    </row>
    <row r="129" spans="1:12" s="4" customFormat="1">
      <c r="A129" s="2"/>
      <c r="B129" s="13"/>
      <c r="I129" s="5"/>
      <c r="J129" s="5"/>
      <c r="K129" s="5"/>
      <c r="L129" s="5"/>
    </row>
    <row r="130" spans="1:12" s="4" customFormat="1">
      <c r="A130" s="2"/>
      <c r="B130" s="13"/>
      <c r="I130" s="5"/>
      <c r="J130" s="5"/>
      <c r="K130" s="5"/>
      <c r="L130" s="5"/>
    </row>
    <row r="131" spans="1:12" s="4" customFormat="1">
      <c r="A131" s="2"/>
      <c r="B131" s="13"/>
      <c r="I131" s="5"/>
      <c r="J131" s="5"/>
      <c r="K131" s="5"/>
      <c r="L131" s="5"/>
    </row>
    <row r="132" spans="1:12" s="4" customFormat="1">
      <c r="A132" s="2"/>
      <c r="B132" s="13"/>
      <c r="I132" s="5"/>
      <c r="J132" s="5"/>
      <c r="K132" s="5"/>
      <c r="L132" s="5"/>
    </row>
    <row r="133" spans="1:12" s="4" customFormat="1">
      <c r="A133" s="2"/>
      <c r="B133" s="13"/>
      <c r="I133" s="5"/>
      <c r="J133" s="5"/>
      <c r="K133" s="5"/>
      <c r="L133" s="5"/>
    </row>
    <row r="134" spans="1:12" s="4" customFormat="1">
      <c r="A134" s="2"/>
      <c r="B134" s="13"/>
      <c r="I134" s="5"/>
      <c r="J134" s="5"/>
      <c r="K134" s="5"/>
      <c r="L134" s="5"/>
    </row>
    <row r="135" spans="1:12" s="4" customFormat="1">
      <c r="A135" s="2"/>
      <c r="B135" s="13"/>
      <c r="I135" s="5"/>
      <c r="J135" s="5"/>
      <c r="K135" s="5"/>
      <c r="L135" s="5"/>
    </row>
    <row r="136" spans="1:12" s="4" customFormat="1">
      <c r="A136" s="2"/>
      <c r="B136" s="13"/>
      <c r="I136" s="5"/>
      <c r="J136" s="5"/>
      <c r="K136" s="5"/>
      <c r="L136" s="5"/>
    </row>
    <row r="137" spans="1:12" s="4" customFormat="1">
      <c r="A137" s="2"/>
      <c r="B137" s="13"/>
      <c r="I137" s="5"/>
      <c r="J137" s="5"/>
      <c r="K137" s="5"/>
      <c r="L137" s="5"/>
    </row>
    <row r="138" spans="1:12" s="4" customFormat="1">
      <c r="A138" s="2"/>
      <c r="B138" s="13"/>
      <c r="I138" s="5"/>
      <c r="J138" s="5"/>
      <c r="K138" s="5"/>
      <c r="L138" s="5"/>
    </row>
    <row r="139" spans="1:12" s="4" customFormat="1">
      <c r="A139" s="2"/>
      <c r="B139" s="13"/>
      <c r="I139" s="5"/>
      <c r="J139" s="5"/>
      <c r="K139" s="5"/>
      <c r="L139" s="5"/>
    </row>
    <row r="140" spans="1:12" s="4" customFormat="1">
      <c r="A140" s="2"/>
      <c r="B140" s="13"/>
      <c r="I140" s="5"/>
      <c r="J140" s="5"/>
      <c r="K140" s="5"/>
      <c r="L140" s="5"/>
    </row>
    <row r="141" spans="1:12" s="4" customFormat="1">
      <c r="A141" s="2"/>
      <c r="B141" s="13"/>
      <c r="I141" s="5"/>
      <c r="J141" s="5"/>
      <c r="K141" s="5"/>
      <c r="L141" s="5"/>
    </row>
    <row r="142" spans="1:12" s="4" customFormat="1">
      <c r="A142" s="2"/>
      <c r="B142" s="13"/>
      <c r="I142" s="5"/>
      <c r="J142" s="5"/>
      <c r="K142" s="5"/>
      <c r="L142" s="5"/>
    </row>
    <row r="143" spans="1:12" s="4" customFormat="1">
      <c r="A143" s="2"/>
      <c r="B143" s="13"/>
      <c r="I143" s="5"/>
      <c r="J143" s="5"/>
      <c r="K143" s="5"/>
      <c r="L143" s="5"/>
    </row>
    <row r="144" spans="1:12" s="4" customFormat="1">
      <c r="A144" s="2"/>
      <c r="B144" s="13"/>
      <c r="I144" s="5"/>
      <c r="J144" s="5"/>
      <c r="K144" s="5"/>
      <c r="L144" s="5"/>
    </row>
    <row r="145" spans="1:12" s="4" customFormat="1">
      <c r="A145" s="2"/>
      <c r="B145" s="13"/>
      <c r="I145" s="5"/>
      <c r="J145" s="5"/>
      <c r="K145" s="5"/>
      <c r="L145" s="5"/>
    </row>
    <row r="146" spans="1:12" s="4" customFormat="1">
      <c r="A146" s="2"/>
      <c r="B146" s="13"/>
      <c r="I146" s="5"/>
      <c r="J146" s="5"/>
      <c r="K146" s="5"/>
      <c r="L146" s="5"/>
    </row>
    <row r="147" spans="1:12" s="4" customFormat="1">
      <c r="A147" s="2"/>
      <c r="B147" s="13"/>
      <c r="I147" s="5"/>
      <c r="J147" s="5"/>
      <c r="K147" s="5"/>
      <c r="L147" s="5"/>
    </row>
    <row r="148" spans="1:12" s="4" customFormat="1">
      <c r="A148" s="2"/>
      <c r="B148" s="13"/>
      <c r="I148" s="5"/>
      <c r="J148" s="5"/>
      <c r="K148" s="5"/>
      <c r="L148" s="5"/>
    </row>
    <row r="149" spans="1:12" s="4" customFormat="1">
      <c r="A149" s="2"/>
      <c r="B149" s="13"/>
      <c r="I149" s="5"/>
      <c r="J149" s="5"/>
      <c r="K149" s="5"/>
      <c r="L149" s="5"/>
    </row>
    <row r="150" spans="1:12" s="4" customFormat="1">
      <c r="A150" s="2"/>
      <c r="B150" s="13"/>
      <c r="I150" s="5"/>
      <c r="J150" s="5"/>
      <c r="K150" s="5"/>
      <c r="L150" s="5"/>
    </row>
    <row r="151" spans="1:12" s="4" customFormat="1">
      <c r="A151" s="2"/>
      <c r="B151" s="13"/>
      <c r="I151" s="5"/>
      <c r="J151" s="5"/>
      <c r="K151" s="5"/>
      <c r="L151" s="5"/>
    </row>
    <row r="152" spans="1:12" s="4" customFormat="1">
      <c r="A152" s="2"/>
      <c r="B152" s="13"/>
      <c r="I152" s="5"/>
      <c r="J152" s="5"/>
      <c r="K152" s="5"/>
      <c r="L152" s="5"/>
    </row>
    <row r="153" spans="1:12" s="4" customFormat="1">
      <c r="A153" s="2"/>
      <c r="B153" s="13"/>
      <c r="I153" s="5"/>
      <c r="J153" s="5"/>
      <c r="K153" s="5"/>
      <c r="L153" s="5"/>
    </row>
    <row r="154" spans="1:12" s="4" customFormat="1">
      <c r="A154" s="2"/>
      <c r="B154" s="13"/>
      <c r="I154" s="5"/>
      <c r="J154" s="5"/>
      <c r="K154" s="5"/>
      <c r="L154" s="5"/>
    </row>
    <row r="155" spans="1:12" s="4" customFormat="1">
      <c r="A155" s="2"/>
      <c r="B155" s="13"/>
      <c r="I155" s="5"/>
      <c r="J155" s="5"/>
      <c r="K155" s="5"/>
      <c r="L155" s="5"/>
    </row>
    <row r="156" spans="1:12" s="4" customFormat="1">
      <c r="A156" s="2"/>
      <c r="B156" s="13"/>
      <c r="I156" s="5"/>
      <c r="J156" s="5"/>
      <c r="K156" s="5"/>
      <c r="L156" s="5"/>
    </row>
    <row r="157" spans="1:12" s="4" customFormat="1">
      <c r="A157" s="2"/>
      <c r="B157" s="13"/>
      <c r="I157" s="5"/>
      <c r="J157" s="5"/>
      <c r="K157" s="5"/>
      <c r="L157" s="5"/>
    </row>
    <row r="158" spans="1:12" s="4" customFormat="1">
      <c r="A158" s="2"/>
      <c r="B158" s="13"/>
      <c r="I158" s="5"/>
      <c r="J158" s="5"/>
      <c r="K158" s="5"/>
      <c r="L158" s="5"/>
    </row>
    <row r="159" spans="1:12" s="4" customFormat="1">
      <c r="A159" s="2"/>
      <c r="B159" s="13"/>
      <c r="I159" s="5"/>
      <c r="J159" s="5"/>
      <c r="K159" s="5"/>
      <c r="L159" s="5"/>
    </row>
    <row r="160" spans="1:12" s="4" customFormat="1">
      <c r="A160" s="2"/>
      <c r="B160" s="13"/>
      <c r="I160" s="5"/>
      <c r="J160" s="5"/>
      <c r="K160" s="5"/>
      <c r="L160" s="5"/>
    </row>
    <row r="161" spans="1:12" s="4" customFormat="1">
      <c r="A161" s="2"/>
      <c r="B161" s="13"/>
      <c r="I161" s="5"/>
      <c r="J161" s="5"/>
      <c r="K161" s="5"/>
      <c r="L161" s="5"/>
    </row>
    <row r="162" spans="1:12" s="4" customFormat="1">
      <c r="A162" s="2"/>
      <c r="B162" s="13"/>
      <c r="I162" s="5"/>
      <c r="J162" s="5"/>
      <c r="K162" s="5"/>
      <c r="L162" s="5"/>
    </row>
    <row r="163" spans="1:12" s="4" customFormat="1">
      <c r="A163" s="2"/>
      <c r="B163" s="13"/>
      <c r="I163" s="5"/>
      <c r="J163" s="5"/>
      <c r="K163" s="5"/>
      <c r="L163" s="5"/>
    </row>
    <row r="164" spans="1:12" s="4" customFormat="1">
      <c r="A164" s="2"/>
      <c r="B164" s="13"/>
      <c r="I164" s="5"/>
      <c r="J164" s="5"/>
      <c r="K164" s="5"/>
      <c r="L164" s="5"/>
    </row>
    <row r="165" spans="1:12" s="4" customFormat="1">
      <c r="A165" s="2"/>
      <c r="B165" s="13"/>
      <c r="I165" s="5"/>
      <c r="J165" s="5"/>
      <c r="K165" s="5"/>
      <c r="L165" s="5"/>
    </row>
    <row r="166" spans="1:12" s="4" customFormat="1">
      <c r="A166" s="2"/>
      <c r="B166" s="13"/>
      <c r="I166" s="5"/>
      <c r="J166" s="5"/>
      <c r="K166" s="5"/>
      <c r="L166" s="5"/>
    </row>
    <row r="167" spans="1:12" s="4" customFormat="1">
      <c r="A167" s="2"/>
      <c r="B167" s="13"/>
      <c r="I167" s="5"/>
      <c r="J167" s="5"/>
      <c r="K167" s="5"/>
      <c r="L167" s="5"/>
    </row>
    <row r="168" spans="1:12" s="4" customFormat="1">
      <c r="A168" s="2"/>
      <c r="B168" s="13"/>
      <c r="I168" s="5"/>
      <c r="J168" s="5"/>
      <c r="K168" s="5"/>
      <c r="L168" s="5"/>
    </row>
    <row r="169" spans="1:12" s="4" customFormat="1">
      <c r="A169" s="2"/>
      <c r="B169" s="13"/>
      <c r="I169" s="5"/>
      <c r="J169" s="5"/>
      <c r="K169" s="5"/>
      <c r="L169" s="5"/>
    </row>
    <row r="170" spans="1:12" s="4" customFormat="1">
      <c r="A170" s="2"/>
      <c r="B170" s="13"/>
      <c r="I170" s="5"/>
      <c r="J170" s="5"/>
      <c r="K170" s="5"/>
      <c r="L170" s="5"/>
    </row>
    <row r="171" spans="1:12" s="4" customFormat="1">
      <c r="A171" s="2"/>
      <c r="B171" s="13"/>
      <c r="I171" s="5"/>
      <c r="J171" s="5"/>
      <c r="K171" s="5"/>
      <c r="L171" s="5"/>
    </row>
    <row r="172" spans="1:12" s="4" customFormat="1">
      <c r="A172" s="2"/>
      <c r="B172" s="13"/>
      <c r="I172" s="5"/>
      <c r="J172" s="5"/>
      <c r="K172" s="5"/>
      <c r="L172" s="5"/>
    </row>
    <row r="173" spans="1:12" s="4" customFormat="1">
      <c r="A173" s="2"/>
      <c r="B173" s="13"/>
      <c r="I173" s="5"/>
      <c r="J173" s="5"/>
      <c r="K173" s="5"/>
      <c r="L173" s="5"/>
    </row>
    <row r="174" spans="1:12" s="4" customFormat="1">
      <c r="A174" s="2"/>
      <c r="B174" s="13"/>
      <c r="I174" s="5"/>
      <c r="J174" s="5"/>
      <c r="K174" s="5"/>
      <c r="L174" s="5"/>
    </row>
    <row r="175" spans="1:12" s="4" customFormat="1">
      <c r="A175" s="2"/>
      <c r="B175" s="13"/>
      <c r="I175" s="5"/>
      <c r="J175" s="5"/>
      <c r="K175" s="5"/>
      <c r="L175" s="5"/>
    </row>
    <row r="176" spans="1:12" s="4" customFormat="1">
      <c r="A176" s="2"/>
      <c r="B176" s="13"/>
      <c r="I176" s="5"/>
      <c r="J176" s="5"/>
      <c r="K176" s="5"/>
      <c r="L176" s="5"/>
    </row>
    <row r="177" spans="1:12" s="4" customFormat="1">
      <c r="A177" s="2"/>
      <c r="B177" s="13"/>
      <c r="I177" s="5"/>
      <c r="J177" s="5"/>
      <c r="K177" s="5"/>
      <c r="L177" s="5"/>
    </row>
    <row r="178" spans="1:12" s="4" customFormat="1">
      <c r="A178" s="2"/>
      <c r="B178" s="13"/>
      <c r="I178" s="5"/>
      <c r="J178" s="5"/>
      <c r="K178" s="5"/>
      <c r="L178" s="5"/>
    </row>
    <row r="179" spans="1:12" s="4" customFormat="1">
      <c r="A179" s="2"/>
      <c r="B179" s="13"/>
      <c r="I179" s="5"/>
      <c r="J179" s="5"/>
      <c r="K179" s="5"/>
      <c r="L179" s="5"/>
    </row>
    <row r="180" spans="1:12" s="4" customFormat="1">
      <c r="A180" s="2"/>
      <c r="B180" s="13"/>
      <c r="I180" s="5"/>
      <c r="J180" s="5"/>
      <c r="K180" s="5"/>
      <c r="L180" s="5"/>
    </row>
    <row r="181" spans="1:12" s="4" customFormat="1">
      <c r="A181" s="2"/>
      <c r="B181" s="13"/>
      <c r="I181" s="5"/>
      <c r="J181" s="5"/>
      <c r="K181" s="5"/>
      <c r="L181" s="5"/>
    </row>
    <row r="182" spans="1:12" s="4" customFormat="1">
      <c r="A182" s="2"/>
      <c r="B182" s="13"/>
      <c r="I182" s="5"/>
      <c r="J182" s="5"/>
      <c r="K182" s="5"/>
      <c r="L182" s="5"/>
    </row>
    <row r="183" spans="1:12" s="4" customFormat="1">
      <c r="A183" s="2"/>
      <c r="B183" s="13"/>
      <c r="I183" s="5"/>
      <c r="J183" s="5"/>
      <c r="K183" s="5"/>
      <c r="L183" s="5"/>
    </row>
    <row r="184" spans="1:12" s="4" customFormat="1">
      <c r="A184" s="2"/>
      <c r="B184" s="13"/>
      <c r="I184" s="5"/>
      <c r="J184" s="5"/>
      <c r="K184" s="5"/>
      <c r="L184" s="5"/>
    </row>
    <row r="185" spans="1:12" s="4" customFormat="1">
      <c r="A185" s="2"/>
      <c r="B185" s="13"/>
      <c r="I185" s="5"/>
      <c r="J185" s="5"/>
      <c r="K185" s="5"/>
      <c r="L185" s="5"/>
    </row>
    <row r="186" spans="1:12" s="4" customFormat="1">
      <c r="A186" s="2"/>
      <c r="B186" s="13"/>
      <c r="I186" s="5"/>
      <c r="J186" s="5"/>
      <c r="K186" s="5"/>
      <c r="L186" s="5"/>
    </row>
    <row r="187" spans="1:12" s="4" customFormat="1">
      <c r="A187" s="2"/>
      <c r="B187" s="13"/>
      <c r="I187" s="5"/>
      <c r="J187" s="5"/>
      <c r="K187" s="5"/>
      <c r="L187" s="5"/>
    </row>
    <row r="188" spans="1:12" s="4" customFormat="1">
      <c r="A188" s="2"/>
      <c r="B188" s="13"/>
      <c r="I188" s="5"/>
      <c r="J188" s="5"/>
      <c r="K188" s="5"/>
      <c r="L188" s="5"/>
    </row>
    <row r="189" spans="1:12" s="4" customFormat="1">
      <c r="A189" s="2"/>
      <c r="B189" s="13"/>
      <c r="I189" s="5"/>
      <c r="J189" s="5"/>
      <c r="K189" s="5"/>
      <c r="L189" s="5"/>
    </row>
    <row r="190" spans="1:12" s="4" customFormat="1">
      <c r="A190" s="2"/>
      <c r="B190" s="13"/>
      <c r="I190" s="5"/>
      <c r="J190" s="5"/>
      <c r="K190" s="5"/>
      <c r="L190" s="5"/>
    </row>
    <row r="191" spans="1:12" s="4" customFormat="1">
      <c r="A191" s="2"/>
      <c r="B191" s="13"/>
      <c r="I191" s="5"/>
      <c r="J191" s="5"/>
      <c r="K191" s="5"/>
      <c r="L191" s="5"/>
    </row>
    <row r="192" spans="1:12" s="4" customFormat="1">
      <c r="A192" s="2"/>
      <c r="B192" s="13"/>
      <c r="I192" s="5"/>
      <c r="J192" s="5"/>
      <c r="K192" s="5"/>
      <c r="L192" s="5"/>
    </row>
    <row r="193" spans="1:12" s="4" customFormat="1">
      <c r="A193" s="2"/>
      <c r="B193" s="13"/>
      <c r="I193" s="5"/>
      <c r="J193" s="5"/>
      <c r="K193" s="5"/>
      <c r="L193" s="5"/>
    </row>
    <row r="194" spans="1:12" s="4" customFormat="1">
      <c r="A194" s="2"/>
      <c r="B194" s="13"/>
      <c r="I194" s="5"/>
      <c r="J194" s="5"/>
      <c r="K194" s="5"/>
      <c r="L194" s="5"/>
    </row>
    <row r="195" spans="1:12" s="4" customFormat="1">
      <c r="A195" s="2"/>
      <c r="B195" s="13"/>
      <c r="I195" s="5"/>
      <c r="J195" s="5"/>
      <c r="K195" s="5"/>
      <c r="L195" s="5"/>
    </row>
    <row r="196" spans="1:12" s="4" customFormat="1">
      <c r="A196" s="2"/>
      <c r="B196" s="13"/>
      <c r="I196" s="5"/>
      <c r="J196" s="5"/>
      <c r="K196" s="5"/>
      <c r="L196" s="5"/>
    </row>
    <row r="197" spans="1:12" s="4" customFormat="1">
      <c r="A197" s="2"/>
      <c r="B197" s="13"/>
      <c r="I197" s="5"/>
      <c r="J197" s="5"/>
      <c r="K197" s="5"/>
      <c r="L197" s="5"/>
    </row>
    <row r="198" spans="1:12" s="4" customFormat="1">
      <c r="A198" s="2"/>
      <c r="B198" s="13"/>
      <c r="I198" s="5"/>
      <c r="J198" s="5"/>
      <c r="K198" s="5"/>
      <c r="L198" s="5"/>
    </row>
    <row r="199" spans="1:12" s="4" customFormat="1">
      <c r="A199" s="2"/>
      <c r="B199" s="13"/>
      <c r="I199" s="5"/>
      <c r="J199" s="5"/>
      <c r="K199" s="5"/>
      <c r="L199" s="5"/>
    </row>
    <row r="200" spans="1:12" s="4" customFormat="1">
      <c r="A200" s="2"/>
      <c r="B200" s="13"/>
      <c r="I200" s="5"/>
      <c r="J200" s="5"/>
      <c r="K200" s="5"/>
      <c r="L200" s="5"/>
    </row>
    <row r="201" spans="1:12" s="4" customFormat="1">
      <c r="A201" s="2"/>
      <c r="B201" s="13"/>
      <c r="I201" s="5"/>
      <c r="J201" s="5"/>
      <c r="K201" s="5"/>
      <c r="L201" s="5"/>
    </row>
    <row r="202" spans="1:12" s="4" customFormat="1">
      <c r="A202" s="2"/>
      <c r="B202" s="13"/>
      <c r="I202" s="5"/>
      <c r="J202" s="5"/>
      <c r="K202" s="5"/>
      <c r="L202" s="5"/>
    </row>
    <row r="203" spans="1:12" s="4" customFormat="1">
      <c r="A203" s="2"/>
      <c r="B203" s="13"/>
      <c r="I203" s="5"/>
      <c r="J203" s="5"/>
      <c r="K203" s="5"/>
      <c r="L203" s="5"/>
    </row>
    <row r="204" spans="1:12" s="4" customFormat="1">
      <c r="A204" s="2"/>
      <c r="B204" s="13"/>
      <c r="I204" s="5"/>
      <c r="J204" s="5"/>
      <c r="K204" s="5"/>
      <c r="L204" s="5"/>
    </row>
    <row r="205" spans="1:12" s="4" customFormat="1">
      <c r="A205" s="2"/>
      <c r="B205" s="13"/>
      <c r="I205" s="5"/>
      <c r="J205" s="5"/>
      <c r="K205" s="5"/>
      <c r="L205" s="5"/>
    </row>
    <row r="206" spans="1:12" s="4" customFormat="1">
      <c r="A206" s="2"/>
      <c r="B206" s="13"/>
      <c r="I206" s="5"/>
      <c r="J206" s="5"/>
      <c r="K206" s="5"/>
      <c r="L206" s="5"/>
    </row>
    <row r="207" spans="1:12" s="4" customFormat="1">
      <c r="A207" s="2"/>
      <c r="B207" s="13"/>
      <c r="I207" s="5"/>
      <c r="J207" s="5"/>
      <c r="K207" s="5"/>
      <c r="L207" s="5"/>
    </row>
    <row r="208" spans="1:12" s="4" customFormat="1">
      <c r="A208" s="2"/>
      <c r="B208" s="13"/>
      <c r="I208" s="5"/>
      <c r="J208" s="5"/>
      <c r="K208" s="5"/>
      <c r="L208" s="5"/>
    </row>
    <row r="209" spans="1:12" s="4" customFormat="1">
      <c r="A209" s="2"/>
      <c r="B209" s="13"/>
      <c r="I209" s="5"/>
      <c r="J209" s="5"/>
      <c r="K209" s="5"/>
      <c r="L209" s="5"/>
    </row>
    <row r="210" spans="1:12" s="4" customFormat="1">
      <c r="A210" s="2"/>
      <c r="B210" s="13"/>
      <c r="I210" s="5"/>
      <c r="J210" s="5"/>
      <c r="K210" s="5"/>
      <c r="L210" s="5"/>
    </row>
    <row r="211" spans="1:12" s="4" customFormat="1">
      <c r="A211" s="2"/>
      <c r="B211" s="13"/>
      <c r="I211" s="5"/>
      <c r="J211" s="5"/>
      <c r="K211" s="5"/>
      <c r="L211" s="5"/>
    </row>
    <row r="212" spans="1:12" s="4" customFormat="1">
      <c r="A212" s="2"/>
      <c r="B212" s="13"/>
      <c r="I212" s="5"/>
      <c r="J212" s="5"/>
      <c r="K212" s="5"/>
      <c r="L212" s="5"/>
    </row>
    <row r="213" spans="1:12" s="4" customFormat="1">
      <c r="A213" s="2"/>
      <c r="B213" s="13"/>
      <c r="I213" s="5"/>
      <c r="J213" s="5"/>
      <c r="K213" s="5"/>
      <c r="L213" s="5"/>
    </row>
    <row r="214" spans="1:12" s="4" customFormat="1">
      <c r="A214" s="2"/>
      <c r="B214" s="13"/>
      <c r="I214" s="5"/>
      <c r="J214" s="5"/>
      <c r="K214" s="5"/>
      <c r="L214" s="5"/>
    </row>
    <row r="215" spans="1:12" s="4" customFormat="1">
      <c r="A215" s="2"/>
      <c r="B215" s="13"/>
      <c r="I215" s="5"/>
      <c r="J215" s="5"/>
      <c r="K215" s="5"/>
      <c r="L215" s="5"/>
    </row>
    <row r="216" spans="1:12" s="4" customFormat="1">
      <c r="A216" s="2"/>
      <c r="B216" s="13"/>
      <c r="I216" s="5"/>
      <c r="J216" s="5"/>
      <c r="K216" s="5"/>
      <c r="L216" s="5"/>
    </row>
    <row r="217" spans="1:12" s="4" customFormat="1">
      <c r="A217" s="2"/>
      <c r="B217" s="13"/>
      <c r="I217" s="5"/>
      <c r="J217" s="5"/>
      <c r="K217" s="5"/>
      <c r="L217" s="5"/>
    </row>
    <row r="218" spans="1:12" s="4" customFormat="1">
      <c r="A218" s="2"/>
      <c r="B218" s="13"/>
      <c r="I218" s="5"/>
      <c r="J218" s="5"/>
      <c r="K218" s="5"/>
      <c r="L218" s="5"/>
    </row>
    <row r="219" spans="1:12" s="4" customFormat="1">
      <c r="A219" s="2"/>
      <c r="B219" s="13"/>
      <c r="I219" s="5"/>
      <c r="J219" s="5"/>
      <c r="K219" s="5"/>
      <c r="L219" s="5"/>
    </row>
    <row r="220" spans="1:12" s="4" customFormat="1">
      <c r="A220" s="2"/>
      <c r="B220" s="13"/>
      <c r="I220" s="5"/>
      <c r="J220" s="5"/>
      <c r="K220" s="5"/>
      <c r="L220" s="5"/>
    </row>
    <row r="221" spans="1:12" s="4" customFormat="1">
      <c r="A221" s="2"/>
      <c r="B221" s="13"/>
      <c r="I221" s="5"/>
      <c r="J221" s="5"/>
      <c r="K221" s="5"/>
      <c r="L221" s="5"/>
    </row>
    <row r="222" spans="1:12" s="4" customFormat="1">
      <c r="A222" s="2"/>
      <c r="B222" s="13"/>
      <c r="I222" s="5"/>
      <c r="J222" s="5"/>
      <c r="K222" s="5"/>
      <c r="L222" s="5"/>
    </row>
    <row r="223" spans="1:12" s="4" customFormat="1">
      <c r="A223" s="2"/>
      <c r="B223" s="13"/>
      <c r="I223" s="5"/>
      <c r="J223" s="5"/>
      <c r="K223" s="5"/>
      <c r="L223" s="5"/>
    </row>
    <row r="224" spans="1:12" s="4" customFormat="1">
      <c r="A224" s="2"/>
      <c r="B224" s="13"/>
      <c r="I224" s="5"/>
      <c r="J224" s="5"/>
      <c r="K224" s="5"/>
      <c r="L224" s="5"/>
    </row>
    <row r="225" spans="1:12" s="4" customFormat="1">
      <c r="A225" s="2"/>
      <c r="B225" s="13"/>
      <c r="I225" s="5"/>
      <c r="J225" s="5"/>
      <c r="K225" s="5"/>
      <c r="L225" s="5"/>
    </row>
    <row r="226" spans="1:12" s="4" customFormat="1">
      <c r="A226" s="2"/>
      <c r="B226" s="13"/>
      <c r="I226" s="5"/>
      <c r="J226" s="5"/>
      <c r="K226" s="5"/>
      <c r="L226" s="5"/>
    </row>
    <row r="227" spans="1:12" s="4" customFormat="1">
      <c r="A227" s="2"/>
      <c r="B227" s="13"/>
      <c r="I227" s="5"/>
      <c r="J227" s="5"/>
      <c r="K227" s="5"/>
      <c r="L227" s="5"/>
    </row>
    <row r="228" spans="1:12" s="4" customFormat="1">
      <c r="A228" s="2"/>
      <c r="B228" s="13"/>
      <c r="I228" s="5"/>
      <c r="J228" s="5"/>
      <c r="K228" s="5"/>
      <c r="L228" s="5"/>
    </row>
    <row r="229" spans="1:12" s="4" customFormat="1">
      <c r="A229" s="2"/>
      <c r="B229" s="13"/>
      <c r="I229" s="5"/>
      <c r="J229" s="5"/>
      <c r="K229" s="5"/>
      <c r="L229" s="5"/>
    </row>
    <row r="230" spans="1:12" s="4" customFormat="1">
      <c r="A230" s="2"/>
      <c r="B230" s="13"/>
      <c r="I230" s="5"/>
      <c r="J230" s="5"/>
      <c r="K230" s="5"/>
      <c r="L230" s="5"/>
    </row>
    <row r="231" spans="1:12" s="4" customFormat="1">
      <c r="A231" s="2"/>
      <c r="B231" s="13"/>
      <c r="I231" s="5"/>
      <c r="J231" s="5"/>
      <c r="K231" s="5"/>
      <c r="L231" s="5"/>
    </row>
    <row r="232" spans="1:12" s="4" customFormat="1">
      <c r="A232" s="2"/>
      <c r="B232" s="13"/>
      <c r="I232" s="5"/>
      <c r="J232" s="5"/>
      <c r="K232" s="5"/>
      <c r="L232" s="5"/>
    </row>
    <row r="233" spans="1:12" s="4" customFormat="1">
      <c r="A233" s="2"/>
      <c r="B233" s="13"/>
      <c r="I233" s="5"/>
      <c r="J233" s="5"/>
      <c r="K233" s="5"/>
      <c r="L233" s="5"/>
    </row>
    <row r="234" spans="1:12" s="4" customFormat="1">
      <c r="A234" s="2"/>
      <c r="B234" s="13"/>
      <c r="I234" s="5"/>
      <c r="J234" s="5"/>
      <c r="K234" s="5"/>
      <c r="L234" s="5"/>
    </row>
    <row r="235" spans="1:12" s="4" customFormat="1">
      <c r="A235" s="2"/>
      <c r="B235" s="13"/>
      <c r="I235" s="5"/>
      <c r="J235" s="5"/>
      <c r="K235" s="5"/>
      <c r="L235" s="5"/>
    </row>
    <row r="236" spans="1:12" s="4" customFormat="1">
      <c r="A236" s="2"/>
      <c r="B236" s="13"/>
      <c r="I236" s="5"/>
      <c r="J236" s="5"/>
      <c r="K236" s="5"/>
      <c r="L236" s="5"/>
    </row>
    <row r="237" spans="1:12" s="4" customFormat="1">
      <c r="A237" s="2"/>
      <c r="B237" s="13"/>
      <c r="I237" s="5"/>
      <c r="J237" s="5"/>
      <c r="K237" s="5"/>
      <c r="L237" s="5"/>
    </row>
    <row r="238" spans="1:12" s="4" customFormat="1">
      <c r="A238" s="2"/>
      <c r="B238" s="13"/>
      <c r="I238" s="5"/>
      <c r="J238" s="5"/>
      <c r="K238" s="5"/>
      <c r="L238" s="5"/>
    </row>
    <row r="239" spans="1:12" s="4" customFormat="1">
      <c r="A239" s="2"/>
      <c r="B239" s="13"/>
      <c r="I239" s="5"/>
      <c r="J239" s="5"/>
      <c r="K239" s="5"/>
      <c r="L239" s="5"/>
    </row>
    <row r="240" spans="1:12" s="4" customFormat="1">
      <c r="A240" s="2"/>
      <c r="B240" s="13"/>
      <c r="I240" s="5"/>
      <c r="J240" s="5"/>
      <c r="K240" s="5"/>
      <c r="L240" s="5"/>
    </row>
    <row r="241" spans="1:12" s="4" customFormat="1">
      <c r="A241" s="2"/>
      <c r="B241" s="13"/>
      <c r="I241" s="5"/>
      <c r="J241" s="5"/>
      <c r="K241" s="5"/>
      <c r="L241" s="5"/>
    </row>
    <row r="242" spans="1:12" s="4" customFormat="1">
      <c r="A242" s="2"/>
      <c r="B242" s="13"/>
      <c r="I242" s="5"/>
      <c r="J242" s="5"/>
      <c r="K242" s="5"/>
      <c r="L242" s="5"/>
    </row>
    <row r="243" spans="1:12" s="4" customFormat="1">
      <c r="A243" s="2"/>
      <c r="B243" s="13"/>
      <c r="I243" s="5"/>
      <c r="J243" s="5"/>
      <c r="K243" s="5"/>
      <c r="L243" s="5"/>
    </row>
    <row r="244" spans="1:12" s="4" customFormat="1">
      <c r="A244" s="2"/>
      <c r="B244" s="13"/>
      <c r="I244" s="5"/>
      <c r="J244" s="5"/>
      <c r="K244" s="5"/>
      <c r="L244" s="5"/>
    </row>
    <row r="245" spans="1:12" s="4" customFormat="1">
      <c r="A245" s="2"/>
      <c r="B245" s="13"/>
      <c r="I245" s="5"/>
      <c r="J245" s="5"/>
      <c r="K245" s="5"/>
      <c r="L245" s="5"/>
    </row>
    <row r="246" spans="1:12" s="4" customFormat="1">
      <c r="A246" s="2"/>
      <c r="B246" s="13"/>
      <c r="I246" s="5"/>
      <c r="J246" s="5"/>
      <c r="K246" s="5"/>
      <c r="L246" s="5"/>
    </row>
    <row r="247" spans="1:12" s="4" customFormat="1">
      <c r="A247" s="2"/>
      <c r="B247" s="13"/>
      <c r="I247" s="5"/>
      <c r="J247" s="5"/>
      <c r="K247" s="5"/>
      <c r="L247" s="5"/>
    </row>
    <row r="248" spans="1:12" s="4" customFormat="1">
      <c r="A248" s="2"/>
      <c r="B248" s="13"/>
      <c r="I248" s="5"/>
      <c r="J248" s="5"/>
      <c r="K248" s="5"/>
      <c r="L248" s="5"/>
    </row>
    <row r="249" spans="1:12" s="4" customFormat="1">
      <c r="A249" s="2"/>
      <c r="B249" s="13"/>
      <c r="I249" s="5"/>
      <c r="J249" s="5"/>
      <c r="K249" s="5"/>
      <c r="L249" s="5"/>
    </row>
    <row r="250" spans="1:12" s="4" customFormat="1">
      <c r="A250" s="2"/>
      <c r="B250" s="13"/>
      <c r="I250" s="5"/>
      <c r="J250" s="5"/>
      <c r="K250" s="5"/>
      <c r="L250" s="5"/>
    </row>
    <row r="251" spans="1:12" s="4" customFormat="1">
      <c r="A251" s="2"/>
      <c r="B251" s="13"/>
      <c r="I251" s="5"/>
      <c r="J251" s="5"/>
      <c r="K251" s="5"/>
      <c r="L251" s="5"/>
    </row>
    <row r="252" spans="1:12" s="4" customFormat="1">
      <c r="A252" s="2"/>
      <c r="B252" s="13"/>
      <c r="I252" s="5"/>
      <c r="J252" s="5"/>
      <c r="K252" s="5"/>
      <c r="L252" s="5"/>
    </row>
    <row r="253" spans="1:12" s="4" customFormat="1">
      <c r="A253" s="2"/>
      <c r="B253" s="13"/>
      <c r="I253" s="5"/>
      <c r="J253" s="5"/>
      <c r="K253" s="5"/>
      <c r="L253" s="5"/>
    </row>
    <row r="254" spans="1:12" s="4" customFormat="1">
      <c r="A254" s="2"/>
      <c r="B254" s="13"/>
      <c r="I254" s="5"/>
      <c r="J254" s="5"/>
      <c r="K254" s="5"/>
      <c r="L254" s="5"/>
    </row>
    <row r="255" spans="1:12" s="4" customFormat="1">
      <c r="A255" s="2"/>
      <c r="B255" s="13"/>
      <c r="I255" s="5"/>
      <c r="J255" s="5"/>
      <c r="K255" s="5"/>
      <c r="L255" s="5"/>
    </row>
    <row r="256" spans="1:12" s="4" customFormat="1">
      <c r="A256" s="2"/>
      <c r="B256" s="13"/>
      <c r="I256" s="5"/>
      <c r="J256" s="5"/>
      <c r="K256" s="5"/>
      <c r="L256" s="5"/>
    </row>
    <row r="257" spans="1:12" s="4" customFormat="1">
      <c r="A257" s="2"/>
      <c r="B257" s="13"/>
      <c r="I257" s="5"/>
      <c r="J257" s="5"/>
      <c r="K257" s="5"/>
      <c r="L257" s="5"/>
    </row>
    <row r="258" spans="1:12" s="4" customFormat="1">
      <c r="A258" s="2"/>
      <c r="B258" s="13"/>
      <c r="I258" s="5"/>
      <c r="J258" s="5"/>
      <c r="K258" s="5"/>
      <c r="L258" s="5"/>
    </row>
    <row r="259" spans="1:12" s="4" customFormat="1">
      <c r="A259" s="2"/>
      <c r="B259" s="13"/>
      <c r="I259" s="5"/>
      <c r="J259" s="5"/>
      <c r="K259" s="5"/>
      <c r="L259" s="5"/>
    </row>
    <row r="260" spans="1:12" s="4" customFormat="1">
      <c r="A260" s="2"/>
      <c r="B260" s="13"/>
      <c r="I260" s="5"/>
      <c r="J260" s="5"/>
      <c r="K260" s="5"/>
      <c r="L260" s="5"/>
    </row>
    <row r="261" spans="1:12" s="4" customFormat="1">
      <c r="A261" s="2"/>
      <c r="B261" s="13"/>
      <c r="I261" s="5"/>
      <c r="J261" s="5"/>
      <c r="K261" s="5"/>
      <c r="L261" s="5"/>
    </row>
    <row r="262" spans="1:12" s="4" customFormat="1">
      <c r="A262" s="2"/>
      <c r="B262" s="13"/>
      <c r="I262" s="5"/>
      <c r="J262" s="5"/>
      <c r="K262" s="5"/>
      <c r="L262" s="5"/>
    </row>
    <row r="263" spans="1:12" s="4" customFormat="1">
      <c r="A263" s="2"/>
      <c r="B263" s="13"/>
      <c r="I263" s="5"/>
      <c r="J263" s="5"/>
      <c r="K263" s="5"/>
      <c r="L263" s="5"/>
    </row>
    <row r="264" spans="1:12" s="4" customFormat="1">
      <c r="A264" s="2"/>
      <c r="B264" s="13"/>
      <c r="I264" s="5"/>
      <c r="J264" s="5"/>
      <c r="K264" s="5"/>
      <c r="L264" s="5"/>
    </row>
    <row r="265" spans="1:12" s="4" customFormat="1">
      <c r="A265" s="2"/>
      <c r="B265" s="13"/>
      <c r="I265" s="5"/>
      <c r="J265" s="5"/>
      <c r="K265" s="5"/>
      <c r="L265" s="5"/>
    </row>
    <row r="266" spans="1:12" s="4" customFormat="1">
      <c r="A266" s="2"/>
      <c r="B266" s="13"/>
      <c r="I266" s="5"/>
      <c r="J266" s="5"/>
      <c r="K266" s="5"/>
      <c r="L266" s="5"/>
    </row>
    <row r="267" spans="1:12" s="4" customFormat="1">
      <c r="A267" s="2"/>
      <c r="B267" s="13"/>
      <c r="I267" s="5"/>
      <c r="J267" s="5"/>
      <c r="K267" s="5"/>
      <c r="L267" s="5"/>
    </row>
    <row r="268" spans="1:12" s="4" customFormat="1">
      <c r="A268" s="2"/>
      <c r="B268" s="13"/>
      <c r="I268" s="5"/>
      <c r="J268" s="5"/>
      <c r="K268" s="5"/>
      <c r="L268" s="5"/>
    </row>
    <row r="269" spans="1:12" s="4" customFormat="1">
      <c r="A269" s="2"/>
      <c r="B269" s="13"/>
      <c r="I269" s="5"/>
      <c r="J269" s="5"/>
      <c r="K269" s="5"/>
      <c r="L269" s="5"/>
    </row>
    <row r="270" spans="1:12" s="4" customFormat="1">
      <c r="A270" s="2"/>
      <c r="B270" s="13"/>
      <c r="I270" s="5"/>
      <c r="J270" s="5"/>
      <c r="K270" s="5"/>
      <c r="L270" s="5"/>
    </row>
    <row r="271" spans="1:12" s="4" customFormat="1">
      <c r="A271" s="2"/>
      <c r="B271" s="13"/>
      <c r="I271" s="5"/>
      <c r="J271" s="5"/>
      <c r="K271" s="5"/>
      <c r="L271" s="5"/>
    </row>
    <row r="272" spans="1:12" s="4" customFormat="1">
      <c r="A272" s="2"/>
      <c r="B272" s="13"/>
      <c r="I272" s="5"/>
      <c r="J272" s="5"/>
      <c r="K272" s="5"/>
      <c r="L272" s="5"/>
    </row>
    <row r="273" spans="1:12" s="4" customFormat="1">
      <c r="A273" s="2"/>
      <c r="B273" s="13"/>
      <c r="I273" s="5"/>
      <c r="J273" s="5"/>
      <c r="K273" s="5"/>
      <c r="L273" s="5"/>
    </row>
    <row r="274" spans="1:12" s="4" customFormat="1">
      <c r="A274" s="2"/>
      <c r="B274" s="13"/>
      <c r="I274" s="5"/>
      <c r="J274" s="5"/>
      <c r="K274" s="5"/>
      <c r="L274" s="5"/>
    </row>
    <row r="275" spans="1:12" s="4" customFormat="1">
      <c r="A275" s="2"/>
      <c r="B275" s="13"/>
      <c r="I275" s="5"/>
      <c r="J275" s="5"/>
      <c r="K275" s="5"/>
      <c r="L275" s="5"/>
    </row>
    <row r="276" spans="1:12" s="4" customFormat="1">
      <c r="A276" s="2"/>
      <c r="B276" s="13"/>
      <c r="I276" s="5"/>
      <c r="J276" s="5"/>
      <c r="K276" s="5"/>
      <c r="L276" s="5"/>
    </row>
    <row r="277" spans="1:12" s="4" customFormat="1">
      <c r="A277" s="2"/>
      <c r="B277" s="13"/>
      <c r="I277" s="5"/>
      <c r="J277" s="5"/>
      <c r="K277" s="5"/>
      <c r="L277" s="5"/>
    </row>
    <row r="278" spans="1:12" s="4" customFormat="1">
      <c r="A278" s="2"/>
      <c r="B278" s="13"/>
      <c r="I278" s="5"/>
      <c r="J278" s="5"/>
      <c r="K278" s="5"/>
      <c r="L278" s="5"/>
    </row>
    <row r="279" spans="1:12" s="4" customFormat="1">
      <c r="A279" s="2"/>
      <c r="B279" s="13"/>
      <c r="I279" s="5"/>
      <c r="J279" s="5"/>
      <c r="K279" s="5"/>
      <c r="L279" s="5"/>
    </row>
    <row r="280" spans="1:12" s="4" customFormat="1">
      <c r="A280" s="2"/>
      <c r="B280" s="13"/>
      <c r="I280" s="5"/>
      <c r="J280" s="5"/>
      <c r="K280" s="5"/>
      <c r="L280" s="5"/>
    </row>
    <row r="281" spans="1:12" s="4" customFormat="1">
      <c r="A281" s="2"/>
      <c r="B281" s="13"/>
      <c r="I281" s="5"/>
      <c r="J281" s="5"/>
      <c r="K281" s="5"/>
      <c r="L281" s="5"/>
    </row>
    <row r="282" spans="1:12" s="4" customFormat="1">
      <c r="A282" s="2"/>
      <c r="B282" s="13"/>
      <c r="I282" s="5"/>
      <c r="J282" s="5"/>
      <c r="K282" s="5"/>
      <c r="L282" s="5"/>
    </row>
    <row r="283" spans="1:12" s="4" customFormat="1">
      <c r="A283" s="2"/>
      <c r="B283" s="13"/>
      <c r="I283" s="5"/>
      <c r="J283" s="5"/>
      <c r="K283" s="5"/>
      <c r="L283" s="5"/>
    </row>
    <row r="284" spans="1:12" s="4" customFormat="1">
      <c r="A284" s="2"/>
      <c r="B284" s="13"/>
      <c r="I284" s="5"/>
      <c r="J284" s="5"/>
      <c r="K284" s="5"/>
      <c r="L284" s="5"/>
    </row>
    <row r="285" spans="1:12" s="4" customFormat="1">
      <c r="A285" s="2"/>
      <c r="B285" s="13"/>
      <c r="I285" s="5"/>
      <c r="J285" s="5"/>
      <c r="K285" s="5"/>
      <c r="L285" s="5"/>
    </row>
    <row r="286" spans="1:12" s="4" customFormat="1">
      <c r="A286" s="2"/>
      <c r="B286" s="13"/>
      <c r="I286" s="5"/>
      <c r="J286" s="5"/>
      <c r="K286" s="5"/>
      <c r="L286" s="5"/>
    </row>
    <row r="287" spans="1:12" s="4" customFormat="1">
      <c r="A287" s="2"/>
      <c r="B287" s="13"/>
      <c r="I287" s="5"/>
      <c r="J287" s="5"/>
      <c r="K287" s="5"/>
      <c r="L287" s="5"/>
    </row>
    <row r="288" spans="1:12" s="4" customFormat="1">
      <c r="A288" s="2"/>
      <c r="B288" s="13"/>
      <c r="I288" s="5"/>
      <c r="J288" s="5"/>
      <c r="K288" s="5"/>
      <c r="L288" s="5"/>
    </row>
    <row r="289" spans="1:12" s="4" customFormat="1">
      <c r="A289" s="2"/>
      <c r="B289" s="13"/>
      <c r="I289" s="5"/>
      <c r="J289" s="5"/>
      <c r="K289" s="5"/>
      <c r="L289" s="5"/>
    </row>
    <row r="290" spans="1:12" s="4" customFormat="1">
      <c r="A290" s="2"/>
      <c r="B290" s="13"/>
      <c r="I290" s="5"/>
      <c r="J290" s="5"/>
      <c r="K290" s="5"/>
      <c r="L290" s="5"/>
    </row>
    <row r="291" spans="1:12" s="4" customFormat="1">
      <c r="A291" s="2"/>
      <c r="B291" s="13"/>
      <c r="I291" s="5"/>
      <c r="J291" s="5"/>
      <c r="K291" s="5"/>
      <c r="L291" s="5"/>
    </row>
    <row r="292" spans="1:12" s="4" customFormat="1">
      <c r="A292" s="2"/>
      <c r="B292" s="13"/>
      <c r="I292" s="5"/>
      <c r="J292" s="5"/>
      <c r="K292" s="5"/>
      <c r="L292" s="5"/>
    </row>
    <row r="293" spans="1:12" s="4" customFormat="1">
      <c r="A293" s="2"/>
      <c r="B293" s="13"/>
      <c r="I293" s="5"/>
      <c r="J293" s="5"/>
      <c r="K293" s="5"/>
      <c r="L293" s="5"/>
    </row>
    <row r="294" spans="1:12" s="4" customFormat="1">
      <c r="A294" s="2"/>
      <c r="B294" s="13"/>
      <c r="I294" s="5"/>
      <c r="J294" s="5"/>
      <c r="K294" s="5"/>
      <c r="L294" s="5"/>
    </row>
    <row r="295" spans="1:12" s="4" customFormat="1">
      <c r="A295" s="2"/>
      <c r="B295" s="13"/>
      <c r="I295" s="5"/>
      <c r="J295" s="5"/>
      <c r="K295" s="5"/>
      <c r="L295" s="5"/>
    </row>
    <row r="296" spans="1:12" s="4" customFormat="1">
      <c r="A296" s="2"/>
      <c r="B296" s="13"/>
      <c r="I296" s="5"/>
      <c r="J296" s="5"/>
      <c r="K296" s="5"/>
      <c r="L296" s="5"/>
    </row>
    <row r="297" spans="1:12" s="4" customFormat="1">
      <c r="A297" s="2"/>
      <c r="B297" s="13"/>
      <c r="I297" s="5"/>
      <c r="J297" s="5"/>
      <c r="K297" s="5"/>
      <c r="L297" s="5"/>
    </row>
    <row r="298" spans="1:12" s="4" customFormat="1">
      <c r="A298" s="2"/>
      <c r="B298" s="13"/>
      <c r="I298" s="5"/>
      <c r="J298" s="5"/>
      <c r="K298" s="5"/>
      <c r="L298" s="5"/>
    </row>
    <row r="299" spans="1:12" s="4" customFormat="1">
      <c r="A299" s="2"/>
      <c r="B299" s="13"/>
      <c r="I299" s="5"/>
      <c r="J299" s="5"/>
      <c r="K299" s="5"/>
      <c r="L299" s="5"/>
    </row>
    <row r="300" spans="1:12" s="4" customFormat="1">
      <c r="A300" s="2"/>
      <c r="B300" s="13"/>
      <c r="I300" s="5"/>
      <c r="J300" s="5"/>
      <c r="K300" s="5"/>
      <c r="L300" s="5"/>
    </row>
    <row r="301" spans="1:12" s="4" customFormat="1">
      <c r="A301" s="2"/>
      <c r="B301" s="13"/>
      <c r="I301" s="5"/>
      <c r="J301" s="5"/>
      <c r="K301" s="5"/>
      <c r="L301" s="5"/>
    </row>
    <row r="302" spans="1:12" s="4" customFormat="1">
      <c r="A302" s="2"/>
      <c r="B302" s="13"/>
      <c r="I302" s="5"/>
      <c r="J302" s="5"/>
      <c r="K302" s="5"/>
      <c r="L302" s="5"/>
    </row>
    <row r="303" spans="1:12" s="4" customFormat="1">
      <c r="A303" s="2"/>
      <c r="B303" s="13"/>
      <c r="I303" s="5"/>
      <c r="J303" s="5"/>
      <c r="K303" s="5"/>
      <c r="L303" s="5"/>
    </row>
    <row r="304" spans="1:12" s="4" customFormat="1">
      <c r="A304" s="2"/>
      <c r="B304" s="13"/>
      <c r="I304" s="5"/>
      <c r="J304" s="5"/>
      <c r="K304" s="5"/>
      <c r="L304" s="5"/>
    </row>
    <row r="305" spans="1:12" s="4" customFormat="1">
      <c r="A305" s="2"/>
      <c r="B305" s="13"/>
      <c r="I305" s="5"/>
      <c r="J305" s="5"/>
      <c r="K305" s="5"/>
      <c r="L305" s="5"/>
    </row>
    <row r="306" spans="1:12" s="4" customFormat="1">
      <c r="A306" s="2"/>
      <c r="B306" s="13"/>
      <c r="I306" s="5"/>
      <c r="J306" s="5"/>
      <c r="K306" s="5"/>
      <c r="L306" s="5"/>
    </row>
    <row r="307" spans="1:12" s="4" customFormat="1">
      <c r="A307" s="2"/>
      <c r="B307" s="13"/>
      <c r="I307" s="5"/>
      <c r="J307" s="5"/>
      <c r="K307" s="5"/>
      <c r="L307" s="5"/>
    </row>
    <row r="308" spans="1:12" s="4" customFormat="1">
      <c r="A308" s="2"/>
      <c r="B308" s="13"/>
      <c r="I308" s="5"/>
      <c r="J308" s="5"/>
      <c r="K308" s="5"/>
      <c r="L308" s="5"/>
    </row>
    <row r="309" spans="1:12" s="4" customFormat="1">
      <c r="A309" s="2"/>
      <c r="B309" s="13"/>
      <c r="I309" s="5"/>
      <c r="J309" s="5"/>
      <c r="K309" s="5"/>
      <c r="L309" s="5"/>
    </row>
    <row r="310" spans="1:12" s="4" customFormat="1">
      <c r="A310" s="2"/>
      <c r="B310" s="13"/>
      <c r="I310" s="5"/>
      <c r="J310" s="5"/>
      <c r="K310" s="5"/>
      <c r="L310" s="5"/>
    </row>
    <row r="311" spans="1:12" s="4" customFormat="1">
      <c r="A311" s="2"/>
      <c r="B311" s="13"/>
      <c r="I311" s="5"/>
      <c r="J311" s="5"/>
      <c r="K311" s="5"/>
      <c r="L311" s="5"/>
    </row>
    <row r="312" spans="1:12" s="4" customFormat="1">
      <c r="A312" s="2"/>
      <c r="B312" s="13"/>
      <c r="I312" s="5"/>
      <c r="J312" s="5"/>
      <c r="K312" s="5"/>
      <c r="L312" s="5"/>
    </row>
    <row r="313" spans="1:12" s="4" customFormat="1">
      <c r="A313" s="2"/>
      <c r="B313" s="13"/>
      <c r="I313" s="5"/>
      <c r="J313" s="5"/>
      <c r="K313" s="5"/>
      <c r="L313" s="5"/>
    </row>
    <row r="314" spans="1:12" s="4" customFormat="1">
      <c r="A314" s="2"/>
      <c r="B314" s="13"/>
      <c r="I314" s="5"/>
      <c r="J314" s="5"/>
      <c r="K314" s="5"/>
      <c r="L314" s="5"/>
    </row>
    <row r="315" spans="1:12" s="4" customFormat="1">
      <c r="A315" s="2"/>
      <c r="B315" s="13"/>
      <c r="I315" s="5"/>
      <c r="J315" s="5"/>
      <c r="K315" s="5"/>
      <c r="L315" s="5"/>
    </row>
    <row r="316" spans="1:12" s="4" customFormat="1">
      <c r="A316" s="2"/>
      <c r="B316" s="13"/>
      <c r="I316" s="5"/>
      <c r="J316" s="5"/>
      <c r="K316" s="5"/>
      <c r="L316" s="5"/>
    </row>
    <row r="317" spans="1:12" s="4" customFormat="1">
      <c r="A317" s="2"/>
      <c r="B317" s="13"/>
      <c r="I317" s="5"/>
      <c r="J317" s="5"/>
      <c r="K317" s="5"/>
      <c r="L317" s="5"/>
    </row>
    <row r="318" spans="1:12" s="4" customFormat="1">
      <c r="A318" s="2"/>
      <c r="B318" s="13"/>
      <c r="I318" s="5"/>
      <c r="J318" s="5"/>
      <c r="K318" s="5"/>
      <c r="L318" s="5"/>
    </row>
    <row r="319" spans="1:12" s="4" customFormat="1">
      <c r="A319" s="2"/>
      <c r="B319" s="13"/>
      <c r="I319" s="5"/>
      <c r="J319" s="5"/>
      <c r="K319" s="5"/>
      <c r="L319" s="5"/>
    </row>
    <row r="320" spans="1:12" s="4" customFormat="1">
      <c r="A320" s="2"/>
      <c r="B320" s="13"/>
      <c r="I320" s="5"/>
      <c r="J320" s="5"/>
      <c r="K320" s="5"/>
      <c r="L320" s="5"/>
    </row>
    <row r="321" spans="1:12" s="4" customFormat="1">
      <c r="A321" s="2"/>
      <c r="B321" s="13"/>
      <c r="I321" s="5"/>
      <c r="J321" s="5"/>
      <c r="K321" s="5"/>
      <c r="L321" s="5"/>
    </row>
    <row r="322" spans="1:12" s="4" customFormat="1">
      <c r="A322" s="2"/>
      <c r="B322" s="13"/>
      <c r="I322" s="5"/>
      <c r="J322" s="5"/>
      <c r="K322" s="5"/>
      <c r="L322" s="5"/>
    </row>
    <row r="323" spans="1:12" s="4" customFormat="1">
      <c r="A323" s="2"/>
      <c r="B323" s="13"/>
      <c r="I323" s="5"/>
      <c r="J323" s="5"/>
      <c r="K323" s="5"/>
      <c r="L323" s="5"/>
    </row>
    <row r="324" spans="1:12" s="4" customFormat="1">
      <c r="A324" s="2"/>
      <c r="B324" s="13"/>
      <c r="I324" s="5"/>
      <c r="J324" s="5"/>
      <c r="K324" s="5"/>
      <c r="L324" s="5"/>
    </row>
    <row r="325" spans="1:12" s="4" customFormat="1">
      <c r="A325" s="2"/>
      <c r="B325" s="13"/>
      <c r="I325" s="5"/>
      <c r="J325" s="5"/>
      <c r="K325" s="5"/>
      <c r="L325" s="5"/>
    </row>
    <row r="326" spans="1:12" s="4" customFormat="1">
      <c r="A326" s="2"/>
      <c r="B326" s="13"/>
      <c r="I326" s="5"/>
      <c r="J326" s="5"/>
      <c r="K326" s="5"/>
      <c r="L326" s="5"/>
    </row>
    <row r="327" spans="1:12" s="4" customFormat="1">
      <c r="A327" s="2"/>
      <c r="B327" s="13"/>
      <c r="I327" s="5"/>
      <c r="J327" s="5"/>
      <c r="K327" s="5"/>
      <c r="L327" s="5"/>
    </row>
    <row r="328" spans="1:12" s="4" customFormat="1">
      <c r="A328" s="2"/>
      <c r="B328" s="13"/>
      <c r="I328" s="5"/>
      <c r="J328" s="5"/>
      <c r="K328" s="5"/>
      <c r="L328" s="5"/>
    </row>
    <row r="329" spans="1:12" s="4" customFormat="1">
      <c r="A329" s="2"/>
      <c r="B329" s="13"/>
      <c r="I329" s="5"/>
      <c r="J329" s="5"/>
      <c r="K329" s="5"/>
      <c r="L329" s="5"/>
    </row>
    <row r="330" spans="1:12" s="4" customFormat="1">
      <c r="A330" s="2"/>
      <c r="B330" s="13"/>
      <c r="I330" s="5"/>
      <c r="J330" s="5"/>
      <c r="K330" s="5"/>
      <c r="L330" s="5"/>
    </row>
    <row r="331" spans="1:12" s="4" customFormat="1">
      <c r="A331" s="2"/>
      <c r="B331" s="13"/>
      <c r="I331" s="5"/>
      <c r="J331" s="5"/>
      <c r="K331" s="5"/>
      <c r="L331" s="5"/>
    </row>
    <row r="332" spans="1:12" s="4" customFormat="1">
      <c r="A332" s="2"/>
      <c r="B332" s="13"/>
      <c r="I332" s="5"/>
      <c r="J332" s="5"/>
      <c r="K332" s="5"/>
      <c r="L332" s="5"/>
    </row>
    <row r="333" spans="1:12" s="4" customFormat="1">
      <c r="A333" s="2"/>
      <c r="B333" s="13"/>
      <c r="I333" s="5"/>
      <c r="J333" s="5"/>
      <c r="K333" s="5"/>
      <c r="L333" s="5"/>
    </row>
    <row r="334" spans="1:12" s="4" customFormat="1">
      <c r="A334" s="2"/>
      <c r="B334" s="13"/>
      <c r="I334" s="5"/>
      <c r="J334" s="5"/>
      <c r="K334" s="5"/>
      <c r="L334" s="5"/>
    </row>
    <row r="335" spans="1:12" s="4" customFormat="1">
      <c r="A335" s="2"/>
      <c r="B335" s="13"/>
      <c r="I335" s="5"/>
      <c r="J335" s="5"/>
      <c r="K335" s="5"/>
      <c r="L335" s="5"/>
    </row>
    <row r="336" spans="1:12" s="4" customFormat="1">
      <c r="A336" s="2"/>
      <c r="B336" s="13"/>
      <c r="I336" s="5"/>
      <c r="J336" s="5"/>
      <c r="K336" s="5"/>
      <c r="L336" s="5"/>
    </row>
    <row r="337" spans="1:12" s="4" customFormat="1">
      <c r="A337" s="2"/>
      <c r="B337" s="13"/>
      <c r="I337" s="5"/>
      <c r="J337" s="5"/>
      <c r="K337" s="5"/>
      <c r="L337" s="5"/>
    </row>
    <row r="338" spans="1:12" s="4" customFormat="1">
      <c r="A338" s="2"/>
      <c r="B338" s="13"/>
      <c r="I338" s="5"/>
      <c r="J338" s="5"/>
      <c r="K338" s="5"/>
      <c r="L338" s="5"/>
    </row>
    <row r="339" spans="1:12" s="4" customFormat="1">
      <c r="A339" s="2"/>
      <c r="B339" s="13"/>
      <c r="I339" s="5"/>
      <c r="J339" s="5"/>
      <c r="K339" s="5"/>
      <c r="L339" s="5"/>
    </row>
    <row r="340" spans="1:12" s="4" customFormat="1">
      <c r="A340" s="2"/>
      <c r="B340" s="13"/>
      <c r="I340" s="5"/>
      <c r="J340" s="5"/>
      <c r="K340" s="5"/>
      <c r="L340" s="5"/>
    </row>
    <row r="341" spans="1:12" s="4" customFormat="1">
      <c r="A341" s="2"/>
      <c r="B341" s="13"/>
      <c r="I341" s="5"/>
      <c r="J341" s="5"/>
      <c r="K341" s="5"/>
      <c r="L341" s="5"/>
    </row>
    <row r="342" spans="1:12" s="4" customFormat="1">
      <c r="A342" s="2"/>
      <c r="B342" s="13"/>
      <c r="I342" s="5"/>
      <c r="J342" s="5"/>
      <c r="K342" s="5"/>
      <c r="L342" s="5"/>
    </row>
    <row r="343" spans="1:12" s="4" customFormat="1">
      <c r="A343" s="2"/>
      <c r="B343" s="13"/>
      <c r="I343" s="5"/>
      <c r="J343" s="5"/>
      <c r="K343" s="5"/>
      <c r="L343" s="5"/>
    </row>
    <row r="344" spans="1:12" s="4" customFormat="1">
      <c r="A344" s="2"/>
      <c r="B344" s="13"/>
      <c r="I344" s="5"/>
      <c r="J344" s="5"/>
      <c r="K344" s="5"/>
      <c r="L344" s="5"/>
    </row>
    <row r="345" spans="1:12" s="4" customFormat="1">
      <c r="A345" s="2"/>
      <c r="B345" s="13"/>
      <c r="I345" s="5"/>
      <c r="J345" s="5"/>
      <c r="K345" s="5"/>
      <c r="L345" s="5"/>
    </row>
    <row r="346" spans="1:12" s="4" customFormat="1">
      <c r="A346" s="2"/>
      <c r="B346" s="13"/>
      <c r="I346" s="5"/>
      <c r="J346" s="5"/>
      <c r="K346" s="5"/>
      <c r="L346" s="5"/>
    </row>
    <row r="347" spans="1:12" s="4" customFormat="1">
      <c r="A347" s="2"/>
      <c r="B347" s="13"/>
      <c r="I347" s="5"/>
      <c r="J347" s="5"/>
      <c r="K347" s="5"/>
      <c r="L347" s="5"/>
    </row>
    <row r="348" spans="1:12" s="4" customFormat="1">
      <c r="A348" s="2"/>
      <c r="B348" s="13"/>
      <c r="I348" s="5"/>
      <c r="J348" s="5"/>
      <c r="K348" s="5"/>
      <c r="L348" s="5"/>
    </row>
    <row r="349" spans="1:12" s="4" customFormat="1">
      <c r="A349" s="2"/>
      <c r="B349" s="13"/>
      <c r="I349" s="5"/>
      <c r="J349" s="5"/>
      <c r="K349" s="5"/>
      <c r="L349" s="5"/>
    </row>
    <row r="350" spans="1:12" s="4" customFormat="1">
      <c r="A350" s="2"/>
      <c r="B350" s="13"/>
      <c r="I350" s="5"/>
      <c r="J350" s="5"/>
      <c r="K350" s="5"/>
      <c r="L350" s="5"/>
    </row>
    <row r="351" spans="1:12" s="4" customFormat="1">
      <c r="A351" s="2"/>
      <c r="B351" s="13"/>
      <c r="I351" s="5"/>
      <c r="J351" s="5"/>
      <c r="K351" s="5"/>
      <c r="L351" s="5"/>
    </row>
    <row r="352" spans="1:12" s="4" customFormat="1">
      <c r="A352" s="2"/>
      <c r="B352" s="13"/>
      <c r="I352" s="5"/>
      <c r="J352" s="5"/>
      <c r="K352" s="5"/>
      <c r="L352" s="5"/>
    </row>
    <row r="353" spans="1:12" s="4" customFormat="1">
      <c r="A353" s="2"/>
      <c r="B353" s="13"/>
      <c r="I353" s="5"/>
      <c r="J353" s="5"/>
      <c r="K353" s="5"/>
      <c r="L353" s="5"/>
    </row>
    <row r="354" spans="1:12" s="4" customFormat="1">
      <c r="A354" s="2"/>
      <c r="B354" s="13"/>
      <c r="I354" s="5"/>
      <c r="J354" s="5"/>
      <c r="K354" s="5"/>
      <c r="L354" s="5"/>
    </row>
    <row r="355" spans="1:12" s="4" customFormat="1">
      <c r="A355" s="2"/>
      <c r="B355" s="13"/>
      <c r="I355" s="5"/>
      <c r="J355" s="5"/>
      <c r="K355" s="5"/>
      <c r="L355" s="5"/>
    </row>
    <row r="356" spans="1:12" s="4" customFormat="1">
      <c r="A356" s="2"/>
      <c r="B356" s="13"/>
      <c r="I356" s="5"/>
      <c r="J356" s="5"/>
      <c r="K356" s="5"/>
      <c r="L356" s="5"/>
    </row>
    <row r="357" spans="1:12" s="4" customFormat="1">
      <c r="A357" s="2"/>
      <c r="B357" s="13"/>
      <c r="I357" s="5"/>
      <c r="J357" s="5"/>
      <c r="K357" s="5"/>
      <c r="L357" s="5"/>
    </row>
    <row r="358" spans="1:12" s="4" customFormat="1">
      <c r="A358" s="2"/>
      <c r="B358" s="13"/>
      <c r="I358" s="5"/>
      <c r="J358" s="5"/>
      <c r="K358" s="5"/>
      <c r="L358" s="5"/>
    </row>
    <row r="359" spans="1:12" s="4" customFormat="1">
      <c r="A359" s="2"/>
      <c r="B359" s="13"/>
      <c r="I359" s="5"/>
      <c r="J359" s="5"/>
      <c r="K359" s="5"/>
      <c r="L359" s="5"/>
    </row>
    <row r="360" spans="1:12" s="4" customFormat="1">
      <c r="A360" s="2"/>
      <c r="B360" s="13"/>
      <c r="I360" s="5"/>
      <c r="J360" s="5"/>
      <c r="K360" s="5"/>
      <c r="L360" s="5"/>
    </row>
    <row r="361" spans="1:12" s="4" customFormat="1">
      <c r="A361" s="2"/>
      <c r="B361" s="13"/>
      <c r="I361" s="5"/>
      <c r="J361" s="5"/>
      <c r="K361" s="5"/>
      <c r="L361" s="5"/>
    </row>
    <row r="362" spans="1:12" s="4" customFormat="1">
      <c r="A362" s="2"/>
      <c r="B362" s="13"/>
      <c r="I362" s="5"/>
      <c r="J362" s="5"/>
      <c r="K362" s="5"/>
      <c r="L362" s="5"/>
    </row>
    <row r="363" spans="1:12" s="4" customFormat="1">
      <c r="A363" s="2"/>
      <c r="B363" s="13"/>
      <c r="I363" s="5"/>
      <c r="J363" s="5"/>
      <c r="K363" s="5"/>
      <c r="L363" s="5"/>
    </row>
    <row r="364" spans="1:12" s="4" customFormat="1">
      <c r="A364" s="2"/>
      <c r="B364" s="13"/>
      <c r="I364" s="5"/>
      <c r="J364" s="5"/>
      <c r="K364" s="5"/>
      <c r="L364" s="5"/>
    </row>
    <row r="365" spans="1:12" s="4" customFormat="1">
      <c r="A365" s="2"/>
      <c r="B365" s="13"/>
      <c r="I365" s="5"/>
      <c r="J365" s="5"/>
      <c r="K365" s="5"/>
      <c r="L365" s="5"/>
    </row>
    <row r="366" spans="1:12" s="4" customFormat="1">
      <c r="A366" s="2"/>
      <c r="B366" s="13"/>
      <c r="I366" s="5"/>
      <c r="J366" s="5"/>
      <c r="K366" s="5"/>
      <c r="L366" s="5"/>
    </row>
    <row r="367" spans="1:12" s="4" customFormat="1">
      <c r="A367" s="2"/>
      <c r="B367" s="13"/>
      <c r="I367" s="5"/>
      <c r="J367" s="5"/>
      <c r="K367" s="5"/>
      <c r="L367" s="5"/>
    </row>
    <row r="368" spans="1:12" s="4" customFormat="1">
      <c r="A368" s="2"/>
      <c r="B368" s="13"/>
      <c r="I368" s="5"/>
      <c r="J368" s="5"/>
      <c r="K368" s="5"/>
      <c r="L368" s="5"/>
    </row>
    <row r="369" spans="1:12" s="4" customFormat="1">
      <c r="A369" s="2"/>
      <c r="B369" s="13"/>
      <c r="I369" s="5"/>
      <c r="J369" s="5"/>
      <c r="K369" s="5"/>
      <c r="L369" s="5"/>
    </row>
    <row r="370" spans="1:12" s="4" customFormat="1">
      <c r="A370" s="2"/>
      <c r="B370" s="13"/>
      <c r="I370" s="5"/>
      <c r="J370" s="5"/>
      <c r="K370" s="5"/>
      <c r="L370" s="5"/>
    </row>
    <row r="371" spans="1:12" s="4" customFormat="1">
      <c r="A371" s="2"/>
      <c r="B371" s="13"/>
      <c r="I371" s="5"/>
      <c r="J371" s="5"/>
      <c r="K371" s="5"/>
      <c r="L371" s="5"/>
    </row>
    <row r="372" spans="1:12" s="4" customFormat="1">
      <c r="A372" s="2"/>
      <c r="B372" s="13"/>
      <c r="I372" s="5"/>
      <c r="J372" s="5"/>
      <c r="K372" s="5"/>
      <c r="L372" s="5"/>
    </row>
    <row r="373" spans="1:12" s="4" customFormat="1">
      <c r="A373" s="2"/>
      <c r="B373" s="13"/>
      <c r="I373" s="5"/>
      <c r="J373" s="5"/>
      <c r="K373" s="5"/>
      <c r="L373" s="5"/>
    </row>
    <row r="374" spans="1:12" s="4" customFormat="1">
      <c r="A374" s="2"/>
      <c r="B374" s="13"/>
      <c r="I374" s="5"/>
      <c r="J374" s="5"/>
      <c r="K374" s="5"/>
      <c r="L374" s="5"/>
    </row>
    <row r="375" spans="1:12" s="4" customFormat="1">
      <c r="A375" s="2"/>
      <c r="B375" s="13"/>
      <c r="I375" s="5"/>
      <c r="J375" s="5"/>
      <c r="K375" s="5"/>
      <c r="L375" s="5"/>
    </row>
    <row r="376" spans="1:12" s="4" customFormat="1">
      <c r="A376" s="2"/>
      <c r="B376" s="13"/>
      <c r="I376" s="5"/>
      <c r="J376" s="5"/>
      <c r="K376" s="5"/>
      <c r="L376" s="5"/>
    </row>
    <row r="377" spans="1:12" s="4" customFormat="1">
      <c r="A377" s="2"/>
      <c r="B377" s="13"/>
      <c r="I377" s="5"/>
      <c r="J377" s="5"/>
      <c r="K377" s="5"/>
      <c r="L377" s="5"/>
    </row>
    <row r="378" spans="1:12" s="4" customFormat="1">
      <c r="A378" s="2"/>
      <c r="B378" s="13"/>
      <c r="I378" s="5"/>
      <c r="J378" s="5"/>
      <c r="K378" s="5"/>
      <c r="L378" s="5"/>
    </row>
    <row r="379" spans="1:12" s="4" customFormat="1">
      <c r="A379" s="2"/>
      <c r="B379" s="13"/>
      <c r="I379" s="5"/>
      <c r="J379" s="5"/>
      <c r="K379" s="5"/>
      <c r="L379" s="5"/>
    </row>
    <row r="380" spans="1:12" s="4" customFormat="1">
      <c r="A380" s="2"/>
      <c r="B380" s="13"/>
      <c r="I380" s="5"/>
      <c r="J380" s="5"/>
      <c r="K380" s="5"/>
      <c r="L380" s="5"/>
    </row>
    <row r="381" spans="1:12" s="4" customFormat="1">
      <c r="A381" s="2"/>
      <c r="B381" s="13"/>
      <c r="I381" s="5"/>
      <c r="J381" s="5"/>
      <c r="K381" s="5"/>
      <c r="L381" s="5"/>
    </row>
    <row r="382" spans="1:12" s="4" customFormat="1">
      <c r="A382" s="2"/>
      <c r="B382" s="13"/>
      <c r="I382" s="5"/>
      <c r="J382" s="5"/>
      <c r="K382" s="5"/>
      <c r="L382" s="5"/>
    </row>
    <row r="383" spans="1:12" s="4" customFormat="1">
      <c r="A383" s="2"/>
      <c r="B383" s="13"/>
      <c r="I383" s="5"/>
      <c r="J383" s="5"/>
      <c r="K383" s="5"/>
      <c r="L383" s="5"/>
    </row>
    <row r="384" spans="1:12" s="4" customFormat="1">
      <c r="A384" s="2"/>
      <c r="B384" s="13"/>
      <c r="I384" s="5"/>
      <c r="J384" s="5"/>
      <c r="K384" s="5"/>
      <c r="L384" s="5"/>
    </row>
    <row r="385" spans="1:12" s="4" customFormat="1">
      <c r="A385" s="2"/>
      <c r="B385" s="13"/>
      <c r="I385" s="5"/>
      <c r="J385" s="5"/>
      <c r="K385" s="5"/>
      <c r="L385" s="5"/>
    </row>
    <row r="386" spans="1:12" s="4" customFormat="1">
      <c r="A386" s="2"/>
      <c r="B386" s="13"/>
      <c r="I386" s="5"/>
      <c r="J386" s="5"/>
      <c r="K386" s="5"/>
      <c r="L386" s="5"/>
    </row>
    <row r="387" spans="1:12" s="4" customFormat="1">
      <c r="A387" s="2"/>
      <c r="B387" s="13"/>
      <c r="I387" s="5"/>
      <c r="J387" s="5"/>
      <c r="K387" s="5"/>
      <c r="L387" s="5"/>
    </row>
    <row r="388" spans="1:12" s="4" customFormat="1">
      <c r="A388" s="2"/>
      <c r="B388" s="13"/>
      <c r="I388" s="5"/>
      <c r="J388" s="5"/>
      <c r="K388" s="5"/>
      <c r="L388" s="5"/>
    </row>
    <row r="389" spans="1:12" s="4" customFormat="1">
      <c r="A389" s="2"/>
      <c r="B389" s="13"/>
      <c r="I389" s="5"/>
      <c r="J389" s="5"/>
      <c r="K389" s="5"/>
      <c r="L389" s="5"/>
    </row>
    <row r="390" spans="1:12" s="4" customFormat="1">
      <c r="A390" s="2"/>
      <c r="B390" s="13"/>
      <c r="I390" s="5"/>
      <c r="J390" s="5"/>
      <c r="K390" s="5"/>
      <c r="L390" s="5"/>
    </row>
    <row r="391" spans="1:12" s="4" customFormat="1">
      <c r="A391" s="2"/>
      <c r="B391" s="13"/>
      <c r="I391" s="5"/>
      <c r="J391" s="5"/>
      <c r="K391" s="5"/>
      <c r="L391" s="5"/>
    </row>
    <row r="392" spans="1:12" s="4" customFormat="1">
      <c r="A392" s="2"/>
      <c r="B392" s="13"/>
      <c r="I392" s="5"/>
      <c r="J392" s="5"/>
      <c r="K392" s="5"/>
      <c r="L392" s="5"/>
    </row>
    <row r="393" spans="1:12" s="4" customFormat="1">
      <c r="A393" s="2"/>
      <c r="B393" s="13"/>
      <c r="I393" s="5"/>
      <c r="J393" s="5"/>
      <c r="K393" s="5"/>
      <c r="L393" s="5"/>
    </row>
    <row r="394" spans="1:12" s="4" customFormat="1">
      <c r="A394" s="2"/>
      <c r="B394" s="13"/>
      <c r="I394" s="5"/>
      <c r="J394" s="5"/>
      <c r="K394" s="5"/>
      <c r="L394" s="5"/>
    </row>
    <row r="395" spans="1:12" s="4" customFormat="1">
      <c r="A395" s="2"/>
      <c r="B395" s="13"/>
      <c r="I395" s="5"/>
      <c r="J395" s="5"/>
      <c r="K395" s="5"/>
      <c r="L395" s="5"/>
    </row>
    <row r="396" spans="1:12" s="4" customFormat="1">
      <c r="A396" s="2"/>
      <c r="B396" s="13"/>
      <c r="I396" s="5"/>
      <c r="J396" s="5"/>
      <c r="K396" s="5"/>
      <c r="L396" s="5"/>
    </row>
    <row r="397" spans="1:12" s="4" customFormat="1">
      <c r="A397" s="2"/>
      <c r="B397" s="13"/>
      <c r="I397" s="5"/>
      <c r="J397" s="5"/>
      <c r="K397" s="5"/>
      <c r="L397" s="5"/>
    </row>
    <row r="398" spans="1:12" s="4" customFormat="1">
      <c r="A398" s="2"/>
      <c r="B398" s="13"/>
      <c r="I398" s="5"/>
      <c r="J398" s="5"/>
      <c r="K398" s="5"/>
      <c r="L398" s="5"/>
    </row>
    <row r="399" spans="1:12" s="4" customFormat="1">
      <c r="A399" s="2"/>
      <c r="B399" s="13"/>
      <c r="I399" s="5"/>
      <c r="J399" s="5"/>
      <c r="K399" s="5"/>
      <c r="L399" s="5"/>
    </row>
    <row r="400" spans="1:12" s="4" customFormat="1">
      <c r="A400" s="2"/>
      <c r="B400" s="13"/>
      <c r="I400" s="5"/>
      <c r="J400" s="5"/>
      <c r="K400" s="5"/>
      <c r="L400" s="5"/>
    </row>
    <row r="401" spans="1:12" s="4" customFormat="1">
      <c r="A401" s="2"/>
      <c r="B401" s="13"/>
      <c r="I401" s="5"/>
      <c r="J401" s="5"/>
      <c r="K401" s="5"/>
      <c r="L401" s="5"/>
    </row>
    <row r="402" spans="1:12" s="4" customFormat="1">
      <c r="A402" s="2"/>
      <c r="B402" s="13"/>
      <c r="I402" s="5"/>
      <c r="J402" s="5"/>
      <c r="K402" s="5"/>
      <c r="L402" s="5"/>
    </row>
    <row r="403" spans="1:12" s="4" customFormat="1">
      <c r="A403" s="2"/>
      <c r="B403" s="13"/>
      <c r="I403" s="5"/>
      <c r="J403" s="5"/>
      <c r="K403" s="5"/>
      <c r="L403" s="5"/>
    </row>
    <row r="404" spans="1:12" s="4" customFormat="1">
      <c r="A404" s="2"/>
      <c r="B404" s="13"/>
      <c r="I404" s="5"/>
      <c r="J404" s="5"/>
      <c r="K404" s="5"/>
      <c r="L404" s="5"/>
    </row>
    <row r="405" spans="1:12" s="4" customFormat="1">
      <c r="A405" s="2"/>
      <c r="B405" s="13"/>
      <c r="I405" s="5"/>
      <c r="J405" s="5"/>
      <c r="K405" s="5"/>
      <c r="L405" s="5"/>
    </row>
    <row r="406" spans="1:12" s="4" customFormat="1">
      <c r="A406" s="2"/>
      <c r="B406" s="13"/>
      <c r="I406" s="5"/>
      <c r="J406" s="5"/>
      <c r="K406" s="5"/>
      <c r="L406" s="5"/>
    </row>
    <row r="407" spans="1:12" s="4" customFormat="1">
      <c r="A407" s="2"/>
      <c r="B407" s="13"/>
      <c r="I407" s="5"/>
      <c r="J407" s="5"/>
      <c r="K407" s="5"/>
      <c r="L407" s="5"/>
    </row>
    <row r="408" spans="1:12" s="4" customFormat="1">
      <c r="A408" s="2"/>
      <c r="B408" s="13"/>
      <c r="I408" s="5"/>
      <c r="J408" s="5"/>
      <c r="K408" s="5"/>
      <c r="L408" s="5"/>
    </row>
    <row r="409" spans="1:12" s="4" customFormat="1">
      <c r="A409" s="2"/>
      <c r="B409" s="13"/>
      <c r="I409" s="5"/>
      <c r="J409" s="5"/>
      <c r="K409" s="5"/>
      <c r="L409" s="5"/>
    </row>
    <row r="410" spans="1:12" s="4" customFormat="1">
      <c r="A410" s="2"/>
      <c r="B410" s="13"/>
      <c r="I410" s="5"/>
      <c r="J410" s="5"/>
      <c r="K410" s="5"/>
      <c r="L410" s="5"/>
    </row>
    <row r="411" spans="1:12" s="4" customFormat="1">
      <c r="A411" s="2"/>
      <c r="B411" s="13"/>
      <c r="I411" s="5"/>
      <c r="J411" s="5"/>
      <c r="K411" s="5"/>
      <c r="L411" s="5"/>
    </row>
    <row r="412" spans="1:12" s="4" customFormat="1">
      <c r="A412" s="2"/>
      <c r="B412" s="13"/>
      <c r="I412" s="5"/>
      <c r="J412" s="5"/>
      <c r="K412" s="5"/>
      <c r="L412" s="5"/>
    </row>
    <row r="413" spans="1:12" s="4" customFormat="1">
      <c r="A413" s="2"/>
      <c r="B413" s="13"/>
      <c r="I413" s="5"/>
      <c r="J413" s="5"/>
      <c r="K413" s="5"/>
      <c r="L413" s="5"/>
    </row>
    <row r="414" spans="1:12" s="4" customFormat="1">
      <c r="A414" s="2"/>
      <c r="B414" s="13"/>
      <c r="I414" s="5"/>
      <c r="J414" s="5"/>
      <c r="K414" s="5"/>
      <c r="L414" s="5"/>
    </row>
    <row r="415" spans="1:12" s="4" customFormat="1">
      <c r="A415" s="2"/>
      <c r="B415" s="13"/>
      <c r="I415" s="5"/>
      <c r="J415" s="5"/>
      <c r="K415" s="5"/>
      <c r="L415" s="5"/>
    </row>
    <row r="416" spans="1:12" s="4" customFormat="1">
      <c r="A416" s="2"/>
      <c r="B416" s="13"/>
      <c r="I416" s="5"/>
      <c r="J416" s="5"/>
      <c r="K416" s="5"/>
      <c r="L416" s="5"/>
    </row>
    <row r="417" spans="1:12" s="4" customFormat="1">
      <c r="A417" s="2"/>
      <c r="B417" s="13"/>
      <c r="I417" s="5"/>
      <c r="J417" s="5"/>
      <c r="K417" s="5"/>
      <c r="L417" s="5"/>
    </row>
    <row r="418" spans="1:12" s="4" customFormat="1">
      <c r="A418" s="2"/>
      <c r="B418" s="13"/>
      <c r="I418" s="5"/>
      <c r="J418" s="5"/>
      <c r="K418" s="5"/>
      <c r="L418" s="5"/>
    </row>
    <row r="419" spans="1:12" s="4" customFormat="1">
      <c r="A419" s="2"/>
      <c r="B419" s="13"/>
      <c r="I419" s="5"/>
      <c r="J419" s="5"/>
      <c r="K419" s="5"/>
      <c r="L419" s="5"/>
    </row>
    <row r="420" spans="1:12" s="4" customFormat="1">
      <c r="A420" s="2"/>
      <c r="B420" s="13"/>
      <c r="I420" s="5"/>
      <c r="J420" s="5"/>
      <c r="K420" s="5"/>
      <c r="L420" s="5"/>
    </row>
    <row r="421" spans="1:12" s="4" customFormat="1">
      <c r="A421" s="2"/>
      <c r="B421" s="13"/>
      <c r="I421" s="5"/>
      <c r="J421" s="5"/>
      <c r="K421" s="5"/>
      <c r="L421" s="5"/>
    </row>
    <row r="422" spans="1:12" s="4" customFormat="1">
      <c r="A422" s="2"/>
      <c r="B422" s="13"/>
      <c r="I422" s="5"/>
      <c r="J422" s="5"/>
      <c r="K422" s="5"/>
      <c r="L422" s="5"/>
    </row>
    <row r="423" spans="1:12" s="4" customFormat="1">
      <c r="A423" s="2"/>
      <c r="B423" s="13"/>
      <c r="I423" s="5"/>
      <c r="J423" s="5"/>
      <c r="K423" s="5"/>
      <c r="L423" s="5"/>
    </row>
    <row r="424" spans="1:12" s="4" customFormat="1">
      <c r="A424" s="2"/>
      <c r="B424" s="13"/>
      <c r="I424" s="5"/>
      <c r="J424" s="5"/>
      <c r="K424" s="5"/>
      <c r="L424" s="5"/>
    </row>
    <row r="425" spans="1:12" s="4" customFormat="1">
      <c r="A425" s="2"/>
      <c r="B425" s="13"/>
      <c r="I425" s="5"/>
      <c r="J425" s="5"/>
      <c r="K425" s="5"/>
      <c r="L425" s="5"/>
    </row>
    <row r="426" spans="1:12" s="4" customFormat="1">
      <c r="A426" s="2"/>
      <c r="B426" s="13"/>
      <c r="I426" s="5"/>
      <c r="J426" s="5"/>
      <c r="K426" s="5"/>
      <c r="L426" s="5"/>
    </row>
    <row r="427" spans="1:12" s="4" customFormat="1">
      <c r="A427" s="2"/>
      <c r="B427" s="13"/>
      <c r="I427" s="5"/>
      <c r="J427" s="5"/>
      <c r="K427" s="5"/>
      <c r="L427" s="5"/>
    </row>
    <row r="428" spans="1:12" s="4" customFormat="1">
      <c r="A428" s="2"/>
      <c r="B428" s="13"/>
      <c r="I428" s="5"/>
      <c r="J428" s="5"/>
      <c r="K428" s="5"/>
      <c r="L428" s="5"/>
    </row>
    <row r="429" spans="1:12" s="4" customFormat="1">
      <c r="A429" s="2"/>
      <c r="B429" s="13"/>
      <c r="I429" s="5"/>
      <c r="J429" s="5"/>
      <c r="K429" s="5"/>
      <c r="L429" s="5"/>
    </row>
    <row r="430" spans="1:12" s="4" customFormat="1">
      <c r="A430" s="2"/>
      <c r="B430" s="13"/>
      <c r="I430" s="5"/>
      <c r="J430" s="5"/>
      <c r="K430" s="5"/>
      <c r="L430" s="5"/>
    </row>
    <row r="431" spans="1:12" s="4" customFormat="1">
      <c r="A431" s="2"/>
      <c r="B431" s="13"/>
      <c r="I431" s="5"/>
      <c r="J431" s="5"/>
      <c r="K431" s="5"/>
      <c r="L431" s="5"/>
    </row>
    <row r="432" spans="1:12" s="4" customFormat="1">
      <c r="A432" s="2"/>
      <c r="B432" s="13"/>
      <c r="I432" s="5"/>
      <c r="J432" s="5"/>
      <c r="K432" s="5"/>
      <c r="L432" s="5"/>
    </row>
    <row r="433" spans="1:12" s="4" customFormat="1">
      <c r="A433" s="2"/>
      <c r="B433" s="13"/>
      <c r="I433" s="5"/>
      <c r="J433" s="5"/>
      <c r="K433" s="5"/>
      <c r="L433" s="5"/>
    </row>
    <row r="434" spans="1:12" s="4" customFormat="1">
      <c r="A434" s="2"/>
      <c r="B434" s="13"/>
      <c r="I434" s="5"/>
      <c r="J434" s="5"/>
      <c r="K434" s="5"/>
      <c r="L434" s="5"/>
    </row>
    <row r="435" spans="1:12" s="4" customFormat="1">
      <c r="A435" s="2"/>
      <c r="B435" s="13"/>
      <c r="I435" s="5"/>
      <c r="J435" s="5"/>
      <c r="K435" s="5"/>
      <c r="L435" s="5"/>
    </row>
    <row r="436" spans="1:12" s="4" customFormat="1">
      <c r="A436" s="2"/>
      <c r="B436" s="13"/>
      <c r="I436" s="5"/>
      <c r="J436" s="5"/>
      <c r="K436" s="5"/>
      <c r="L436" s="5"/>
    </row>
    <row r="437" spans="1:12" s="4" customFormat="1">
      <c r="A437" s="2"/>
      <c r="B437" s="13"/>
      <c r="I437" s="5"/>
      <c r="J437" s="5"/>
      <c r="K437" s="5"/>
      <c r="L437" s="5"/>
    </row>
    <row r="438" spans="1:12" s="4" customFormat="1">
      <c r="A438" s="2"/>
      <c r="B438" s="13"/>
      <c r="I438" s="5"/>
      <c r="J438" s="5"/>
      <c r="K438" s="5"/>
      <c r="L438" s="5"/>
    </row>
    <row r="439" spans="1:12" s="4" customFormat="1">
      <c r="A439" s="2"/>
      <c r="B439" s="13"/>
      <c r="I439" s="5"/>
      <c r="J439" s="5"/>
      <c r="K439" s="5"/>
      <c r="L439" s="5"/>
    </row>
    <row r="440" spans="1:12" s="4" customFormat="1">
      <c r="A440" s="2"/>
      <c r="B440" s="13"/>
      <c r="I440" s="5"/>
      <c r="J440" s="5"/>
      <c r="K440" s="5"/>
      <c r="L440" s="5"/>
    </row>
    <row r="441" spans="1:12" s="4" customFormat="1">
      <c r="A441" s="2"/>
      <c r="B441" s="13"/>
      <c r="I441" s="5"/>
      <c r="J441" s="5"/>
      <c r="K441" s="5"/>
      <c r="L441" s="5"/>
    </row>
    <row r="442" spans="1:12" s="4" customFormat="1">
      <c r="A442" s="2"/>
      <c r="B442" s="13"/>
      <c r="I442" s="5"/>
      <c r="J442" s="5"/>
      <c r="K442" s="5"/>
      <c r="L442" s="5"/>
    </row>
    <row r="443" spans="1:12" s="4" customFormat="1">
      <c r="A443" s="2"/>
      <c r="B443" s="13"/>
      <c r="I443" s="5"/>
      <c r="J443" s="5"/>
      <c r="K443" s="5"/>
      <c r="L443" s="5"/>
    </row>
    <row r="444" spans="1:12" s="4" customFormat="1">
      <c r="A444" s="2"/>
      <c r="B444" s="13"/>
      <c r="I444" s="5"/>
      <c r="J444" s="5"/>
      <c r="K444" s="5"/>
      <c r="L444" s="5"/>
    </row>
    <row r="445" spans="1:12" s="4" customFormat="1">
      <c r="A445" s="2"/>
      <c r="B445" s="13"/>
      <c r="I445" s="5"/>
      <c r="J445" s="5"/>
      <c r="K445" s="5"/>
      <c r="L445" s="5"/>
    </row>
    <row r="446" spans="1:12" s="4" customFormat="1">
      <c r="A446" s="2"/>
      <c r="B446" s="13"/>
      <c r="I446" s="5"/>
      <c r="J446" s="5"/>
      <c r="K446" s="5"/>
      <c r="L446" s="5"/>
    </row>
    <row r="447" spans="1:12" s="4" customFormat="1">
      <c r="A447" s="2"/>
      <c r="B447" s="13"/>
      <c r="I447" s="5"/>
      <c r="J447" s="5"/>
      <c r="K447" s="5"/>
      <c r="L447" s="5"/>
    </row>
    <row r="448" spans="1:12" s="4" customFormat="1">
      <c r="A448" s="2"/>
      <c r="B448" s="13"/>
      <c r="I448" s="5"/>
      <c r="J448" s="5"/>
      <c r="K448" s="5"/>
      <c r="L448" s="5"/>
    </row>
    <row r="449" spans="1:12" s="4" customFormat="1">
      <c r="A449" s="2"/>
      <c r="B449" s="13"/>
      <c r="I449" s="5"/>
      <c r="J449" s="5"/>
      <c r="K449" s="5"/>
      <c r="L449" s="5"/>
    </row>
    <row r="450" spans="1:12" s="4" customFormat="1">
      <c r="A450" s="2"/>
      <c r="B450" s="13"/>
      <c r="I450" s="5"/>
      <c r="J450" s="5"/>
      <c r="K450" s="5"/>
      <c r="L450" s="5"/>
    </row>
    <row r="451" spans="1:12" s="4" customFormat="1">
      <c r="A451" s="2"/>
      <c r="B451" s="13"/>
      <c r="I451" s="5"/>
      <c r="J451" s="5"/>
      <c r="K451" s="5"/>
      <c r="L451" s="5"/>
    </row>
    <row r="452" spans="1:12" s="4" customFormat="1">
      <c r="A452" s="2"/>
      <c r="B452" s="13"/>
      <c r="I452" s="5"/>
      <c r="J452" s="5"/>
      <c r="K452" s="5"/>
      <c r="L452" s="5"/>
    </row>
    <row r="453" spans="1:12" s="4" customFormat="1">
      <c r="A453" s="2"/>
      <c r="B453" s="13"/>
      <c r="I453" s="5"/>
      <c r="J453" s="5"/>
      <c r="K453" s="5"/>
      <c r="L453" s="5"/>
    </row>
    <row r="454" spans="1:12" s="4" customFormat="1">
      <c r="A454" s="2"/>
      <c r="B454" s="13"/>
      <c r="I454" s="5"/>
      <c r="J454" s="5"/>
      <c r="K454" s="5"/>
      <c r="L454" s="5"/>
    </row>
    <row r="455" spans="1:12" s="4" customFormat="1">
      <c r="A455" s="2"/>
      <c r="B455" s="13"/>
      <c r="I455" s="5"/>
      <c r="J455" s="5"/>
      <c r="K455" s="5"/>
      <c r="L455" s="5"/>
    </row>
    <row r="456" spans="1:12" s="4" customFormat="1">
      <c r="A456" s="2"/>
      <c r="B456" s="13"/>
      <c r="I456" s="5"/>
      <c r="J456" s="5"/>
      <c r="K456" s="5"/>
      <c r="L456" s="5"/>
    </row>
    <row r="457" spans="1:12" s="4" customFormat="1">
      <c r="A457" s="2"/>
      <c r="B457" s="13"/>
      <c r="I457" s="5"/>
      <c r="J457" s="5"/>
      <c r="K457" s="5"/>
      <c r="L457" s="5"/>
    </row>
    <row r="458" spans="1:12" s="4" customFormat="1">
      <c r="A458" s="2"/>
      <c r="B458" s="13"/>
      <c r="I458" s="5"/>
      <c r="J458" s="5"/>
      <c r="K458" s="5"/>
      <c r="L458" s="5"/>
    </row>
    <row r="459" spans="1:12" s="4" customFormat="1">
      <c r="A459" s="2"/>
      <c r="B459" s="13"/>
      <c r="I459" s="5"/>
      <c r="J459" s="5"/>
      <c r="K459" s="5"/>
      <c r="L459" s="5"/>
    </row>
    <row r="460" spans="1:12" s="4" customFormat="1">
      <c r="A460" s="2"/>
      <c r="B460" s="13"/>
      <c r="I460" s="5"/>
      <c r="J460" s="5"/>
      <c r="K460" s="5"/>
      <c r="L460" s="5"/>
    </row>
    <row r="461" spans="1:12" s="4" customFormat="1">
      <c r="A461" s="2"/>
      <c r="B461" s="13"/>
      <c r="I461" s="5"/>
      <c r="J461" s="5"/>
      <c r="K461" s="5"/>
      <c r="L461" s="5"/>
    </row>
    <row r="462" spans="1:12" s="4" customFormat="1">
      <c r="A462" s="2"/>
      <c r="B462" s="13"/>
      <c r="I462" s="5"/>
      <c r="J462" s="5"/>
      <c r="K462" s="5"/>
      <c r="L462" s="5"/>
    </row>
    <row r="463" spans="1:12" s="4" customFormat="1">
      <c r="A463" s="2"/>
      <c r="B463" s="13"/>
      <c r="I463" s="5"/>
      <c r="J463" s="5"/>
      <c r="K463" s="5"/>
      <c r="L463" s="5"/>
    </row>
    <row r="464" spans="1:12" s="4" customFormat="1">
      <c r="A464" s="2"/>
      <c r="B464" s="13"/>
      <c r="I464" s="5"/>
      <c r="J464" s="5"/>
      <c r="K464" s="5"/>
      <c r="L464" s="5"/>
    </row>
    <row r="465" spans="1:12" s="4" customFormat="1">
      <c r="A465" s="2"/>
      <c r="B465" s="13"/>
      <c r="I465" s="5"/>
      <c r="J465" s="5"/>
      <c r="K465" s="5"/>
      <c r="L465" s="5"/>
    </row>
    <row r="466" spans="1:12" s="4" customFormat="1">
      <c r="A466" s="2"/>
      <c r="B466" s="13"/>
      <c r="I466" s="5"/>
      <c r="J466" s="5"/>
      <c r="K466" s="5"/>
      <c r="L466" s="5"/>
    </row>
    <row r="467" spans="1:12" s="4" customFormat="1">
      <c r="A467" s="2"/>
      <c r="B467" s="13"/>
      <c r="I467" s="5"/>
      <c r="J467" s="5"/>
      <c r="K467" s="5"/>
      <c r="L467" s="5"/>
    </row>
    <row r="468" spans="1:12" s="4" customFormat="1">
      <c r="A468" s="2"/>
      <c r="B468" s="13"/>
      <c r="I468" s="5"/>
      <c r="J468" s="5"/>
      <c r="K468" s="5"/>
      <c r="L468" s="5"/>
    </row>
    <row r="469" spans="1:12" s="4" customFormat="1">
      <c r="A469" s="2"/>
      <c r="B469" s="13"/>
      <c r="I469" s="5"/>
      <c r="J469" s="5"/>
      <c r="K469" s="5"/>
      <c r="L469" s="5"/>
    </row>
    <row r="470" spans="1:12" s="4" customFormat="1">
      <c r="A470" s="2"/>
      <c r="B470" s="13"/>
      <c r="I470" s="5"/>
      <c r="J470" s="5"/>
      <c r="K470" s="5"/>
      <c r="L470" s="5"/>
    </row>
    <row r="471" spans="1:12" s="4" customFormat="1">
      <c r="A471" s="2"/>
      <c r="B471" s="13"/>
      <c r="I471" s="5"/>
      <c r="J471" s="5"/>
      <c r="K471" s="5"/>
      <c r="L471" s="5"/>
    </row>
    <row r="472" spans="1:12" s="4" customFormat="1">
      <c r="A472" s="2"/>
      <c r="B472" s="13"/>
      <c r="I472" s="5"/>
      <c r="J472" s="5"/>
      <c r="K472" s="5"/>
      <c r="L472" s="5"/>
    </row>
    <row r="473" spans="1:12" s="4" customFormat="1">
      <c r="A473" s="2"/>
      <c r="B473" s="13"/>
      <c r="I473" s="5"/>
      <c r="J473" s="5"/>
      <c r="K473" s="5"/>
      <c r="L473" s="5"/>
    </row>
    <row r="474" spans="1:12" s="4" customFormat="1">
      <c r="A474" s="2"/>
      <c r="B474" s="13"/>
      <c r="I474" s="5"/>
      <c r="J474" s="5"/>
      <c r="K474" s="5"/>
      <c r="L474" s="5"/>
    </row>
    <row r="475" spans="1:12" s="4" customFormat="1">
      <c r="A475" s="2"/>
      <c r="B475" s="13"/>
      <c r="I475" s="5"/>
      <c r="J475" s="5"/>
      <c r="K475" s="5"/>
      <c r="L475" s="5"/>
    </row>
    <row r="476" spans="1:12" s="4" customFormat="1">
      <c r="A476" s="2"/>
      <c r="B476" s="13"/>
      <c r="I476" s="5"/>
      <c r="J476" s="5"/>
      <c r="K476" s="5"/>
      <c r="L476" s="5"/>
    </row>
    <row r="477" spans="1:12" s="4" customFormat="1">
      <c r="A477" s="2"/>
      <c r="B477" s="13"/>
      <c r="I477" s="5"/>
      <c r="J477" s="5"/>
      <c r="K477" s="5"/>
      <c r="L477" s="5"/>
    </row>
    <row r="478" spans="1:12" s="4" customFormat="1">
      <c r="A478" s="2"/>
      <c r="B478" s="13"/>
      <c r="I478" s="5"/>
      <c r="J478" s="5"/>
      <c r="K478" s="5"/>
      <c r="L478" s="5"/>
    </row>
    <row r="479" spans="1:12" s="4" customFormat="1">
      <c r="A479" s="2"/>
      <c r="B479" s="13"/>
      <c r="I479" s="5"/>
      <c r="J479" s="5"/>
      <c r="K479" s="5"/>
      <c r="L479" s="5"/>
    </row>
    <row r="480" spans="1:12" s="4" customFormat="1">
      <c r="A480" s="2"/>
      <c r="B480" s="13"/>
      <c r="I480" s="5"/>
      <c r="J480" s="5"/>
      <c r="K480" s="5"/>
      <c r="L480" s="5"/>
    </row>
    <row r="481" spans="1:12" s="4" customFormat="1">
      <c r="A481" s="2"/>
      <c r="B481" s="13"/>
      <c r="I481" s="5"/>
      <c r="J481" s="5"/>
      <c r="K481" s="5"/>
      <c r="L481" s="5"/>
    </row>
    <row r="482" spans="1:12" s="4" customFormat="1">
      <c r="A482" s="2"/>
      <c r="B482" s="13"/>
      <c r="I482" s="5"/>
      <c r="J482" s="5"/>
      <c r="K482" s="5"/>
      <c r="L482" s="5"/>
    </row>
    <row r="483" spans="1:12" s="4" customFormat="1">
      <c r="A483" s="2"/>
      <c r="B483" s="13"/>
      <c r="I483" s="5"/>
      <c r="J483" s="5"/>
      <c r="K483" s="5"/>
      <c r="L483" s="5"/>
    </row>
    <row r="484" spans="1:12" s="4" customFormat="1">
      <c r="A484" s="2"/>
      <c r="B484" s="13"/>
      <c r="I484" s="5"/>
      <c r="J484" s="5"/>
      <c r="K484" s="5"/>
      <c r="L484" s="5"/>
    </row>
    <row r="485" spans="1:12" s="4" customFormat="1">
      <c r="A485" s="2"/>
      <c r="B485" s="13"/>
      <c r="I485" s="5"/>
      <c r="J485" s="5"/>
      <c r="K485" s="5"/>
      <c r="L485" s="5"/>
    </row>
    <row r="486" spans="1:12" s="4" customFormat="1">
      <c r="A486" s="2"/>
      <c r="B486" s="13"/>
      <c r="I486" s="5"/>
      <c r="J486" s="5"/>
      <c r="K486" s="5"/>
      <c r="L486" s="5"/>
    </row>
    <row r="487" spans="1:12" s="4" customFormat="1">
      <c r="A487" s="2"/>
      <c r="B487" s="13"/>
      <c r="I487" s="5"/>
      <c r="J487" s="5"/>
      <c r="K487" s="5"/>
      <c r="L487" s="5"/>
    </row>
    <row r="488" spans="1:12" s="4" customFormat="1">
      <c r="A488" s="2"/>
      <c r="B488" s="13"/>
      <c r="I488" s="5"/>
      <c r="J488" s="5"/>
      <c r="K488" s="5"/>
      <c r="L488" s="5"/>
    </row>
    <row r="489" spans="1:12" s="4" customFormat="1">
      <c r="A489" s="2"/>
      <c r="B489" s="13"/>
      <c r="I489" s="5"/>
      <c r="J489" s="5"/>
      <c r="K489" s="5"/>
      <c r="L489" s="5"/>
    </row>
    <row r="490" spans="1:12" s="4" customFormat="1">
      <c r="A490" s="2"/>
      <c r="B490" s="13"/>
      <c r="I490" s="5"/>
      <c r="J490" s="5"/>
      <c r="K490" s="5"/>
      <c r="L490" s="5"/>
    </row>
    <row r="491" spans="1:12" s="4" customFormat="1">
      <c r="A491" s="2"/>
      <c r="B491" s="13"/>
      <c r="I491" s="5"/>
      <c r="J491" s="5"/>
      <c r="K491" s="5"/>
      <c r="L491" s="5"/>
    </row>
    <row r="492" spans="1:12" s="4" customFormat="1">
      <c r="A492" s="2"/>
      <c r="B492" s="13"/>
      <c r="I492" s="5"/>
      <c r="J492" s="5"/>
      <c r="K492" s="5"/>
      <c r="L492" s="5"/>
    </row>
    <row r="493" spans="1:12" s="4" customFormat="1">
      <c r="A493" s="2"/>
      <c r="B493" s="13"/>
      <c r="I493" s="5"/>
      <c r="J493" s="5"/>
      <c r="K493" s="5"/>
      <c r="L493" s="5"/>
    </row>
    <row r="494" spans="1:12" s="4" customFormat="1">
      <c r="A494" s="2"/>
      <c r="B494" s="13"/>
      <c r="I494" s="5"/>
      <c r="J494" s="5"/>
      <c r="K494" s="5"/>
      <c r="L494" s="5"/>
    </row>
    <row r="495" spans="1:12" s="4" customFormat="1">
      <c r="A495" s="2"/>
      <c r="B495" s="13"/>
      <c r="I495" s="5"/>
      <c r="J495" s="5"/>
      <c r="K495" s="5"/>
      <c r="L495" s="5"/>
    </row>
    <row r="496" spans="1:12" s="4" customFormat="1">
      <c r="A496" s="2"/>
      <c r="B496" s="13"/>
      <c r="I496" s="5"/>
      <c r="J496" s="5"/>
      <c r="K496" s="5"/>
      <c r="L496" s="5"/>
    </row>
    <row r="497" spans="1:12" s="4" customFormat="1">
      <c r="A497" s="2"/>
      <c r="B497" s="13"/>
      <c r="I497" s="5"/>
      <c r="J497" s="5"/>
      <c r="K497" s="5"/>
      <c r="L497" s="5"/>
    </row>
    <row r="498" spans="1:12" s="4" customFormat="1">
      <c r="A498" s="2"/>
      <c r="B498" s="13"/>
      <c r="I498" s="5"/>
      <c r="J498" s="5"/>
      <c r="K498" s="5"/>
      <c r="L498" s="5"/>
    </row>
  </sheetData>
  <mergeCells count="15">
    <mergeCell ref="A1:G1"/>
    <mergeCell ref="A2:G2"/>
    <mergeCell ref="A3:G3"/>
    <mergeCell ref="A4:G4"/>
    <mergeCell ref="B13:F13"/>
    <mergeCell ref="B14:F14"/>
    <mergeCell ref="C17:F17"/>
    <mergeCell ref="C18:F18"/>
    <mergeCell ref="A5:G5"/>
    <mergeCell ref="A7:G7"/>
    <mergeCell ref="A15:G15"/>
    <mergeCell ref="B10:F10"/>
    <mergeCell ref="B9:F9"/>
    <mergeCell ref="B11:F11"/>
    <mergeCell ref="B12:F12"/>
  </mergeCells>
  <pageMargins left="1" right="0.75" top="0.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pageSetUpPr fitToPage="1"/>
  </sheetPr>
  <dimension ref="A1:F11"/>
  <sheetViews>
    <sheetView tabSelected="1" view="pageBreakPreview" zoomScale="130" zoomScaleNormal="100" zoomScaleSheetLayoutView="130" workbookViewId="0">
      <selection activeCell="B20" sqref="B20"/>
    </sheetView>
  </sheetViews>
  <sheetFormatPr defaultRowHeight="15"/>
  <cols>
    <col min="1" max="1" width="8.5703125" customWidth="1"/>
    <col min="2" max="2" width="65.28515625" customWidth="1"/>
    <col min="3" max="3" width="8.42578125" customWidth="1"/>
    <col min="4" max="4" width="7.5703125" customWidth="1"/>
    <col min="5" max="5" width="14.85546875" customWidth="1"/>
    <col min="6" max="6" width="20.42578125" customWidth="1"/>
  </cols>
  <sheetData>
    <row r="1" spans="1:6">
      <c r="A1" s="300"/>
      <c r="B1" s="301"/>
      <c r="C1" s="302"/>
      <c r="D1" s="303"/>
      <c r="E1" s="303"/>
      <c r="F1" s="303"/>
    </row>
    <row r="2" spans="1:6" ht="18">
      <c r="A2" s="439" t="s">
        <v>321</v>
      </c>
      <c r="B2" s="439"/>
      <c r="C2" s="439"/>
      <c r="D2" s="439"/>
      <c r="E2" s="439"/>
      <c r="F2" s="439"/>
    </row>
    <row r="3" spans="1:6" ht="15.75">
      <c r="A3" s="325" t="s">
        <v>305</v>
      </c>
      <c r="B3" s="324" t="s">
        <v>318</v>
      </c>
      <c r="C3" s="326"/>
      <c r="D3" s="327"/>
      <c r="E3" s="328"/>
      <c r="F3" s="327"/>
    </row>
    <row r="4" spans="1:6" ht="15.75">
      <c r="A4" s="317" t="s">
        <v>315</v>
      </c>
      <c r="B4" s="318" t="s">
        <v>319</v>
      </c>
      <c r="C4" s="319"/>
      <c r="D4" s="308"/>
      <c r="E4" s="309"/>
      <c r="F4" s="310">
        <f>'GRAĐ-SJEVER'!F266</f>
        <v>0</v>
      </c>
    </row>
    <row r="5" spans="1:6" ht="15.75">
      <c r="A5" s="317" t="s">
        <v>316</v>
      </c>
      <c r="B5" s="318" t="s">
        <v>320</v>
      </c>
      <c r="C5" s="319"/>
      <c r="D5" s="308"/>
      <c r="E5" s="309"/>
      <c r="F5" s="310">
        <f>'GRIJANJE-REKAP'!C5</f>
        <v>0</v>
      </c>
    </row>
    <row r="6" spans="1:6" ht="15.75">
      <c r="A6" s="317" t="s">
        <v>317</v>
      </c>
      <c r="B6" s="318" t="s">
        <v>278</v>
      </c>
      <c r="C6" s="319"/>
      <c r="D6" s="313"/>
      <c r="E6" s="314"/>
      <c r="F6" s="315">
        <f>'VODOVOD-REKAP'!C4</f>
        <v>0</v>
      </c>
    </row>
    <row r="7" spans="1:6" ht="15.75">
      <c r="A7" s="325"/>
      <c r="B7" s="324" t="s">
        <v>8</v>
      </c>
      <c r="C7" s="329"/>
      <c r="D7" s="330"/>
      <c r="E7" s="331"/>
      <c r="F7" s="332">
        <f>SUM(F4:F6)</f>
        <v>0</v>
      </c>
    </row>
    <row r="8" spans="1:6" ht="15.75">
      <c r="A8" s="305"/>
      <c r="B8" s="306"/>
      <c r="C8" s="307"/>
      <c r="D8" s="311"/>
      <c r="E8" s="298"/>
      <c r="F8" s="312"/>
    </row>
    <row r="9" spans="1:6" ht="22.5" customHeight="1">
      <c r="A9" s="299"/>
      <c r="B9" s="304"/>
      <c r="C9" s="299"/>
      <c r="D9" s="299"/>
      <c r="E9" s="323" t="s">
        <v>322</v>
      </c>
      <c r="F9" s="316">
        <f>F7*0.25</f>
        <v>0</v>
      </c>
    </row>
    <row r="10" spans="1:6" ht="18">
      <c r="A10" s="320"/>
      <c r="B10" s="321" t="s">
        <v>323</v>
      </c>
      <c r="C10" s="320"/>
      <c r="D10" s="320"/>
      <c r="E10" s="320"/>
      <c r="F10" s="322">
        <f>SUM(F7:F9)</f>
        <v>0</v>
      </c>
    </row>
    <row r="11" spans="1:6" ht="16.5">
      <c r="A11" s="299"/>
      <c r="B11" s="304"/>
      <c r="C11" s="299"/>
      <c r="D11" s="299"/>
      <c r="E11" s="299"/>
      <c r="F11" s="299"/>
    </row>
  </sheetData>
  <mergeCells count="1">
    <mergeCell ref="A2:F2"/>
  </mergeCells>
  <pageMargins left="0.95" right="0.7" top="0.75" bottom="0.75" header="0.3" footer="0.3"/>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745"/>
  <sheetViews>
    <sheetView view="pageBreakPreview" topLeftCell="A102" zoomScale="140" zoomScaleNormal="130" zoomScaleSheetLayoutView="140" workbookViewId="0">
      <selection activeCell="B104" sqref="B104"/>
    </sheetView>
  </sheetViews>
  <sheetFormatPr defaultRowHeight="12.75"/>
  <cols>
    <col min="1" max="1" width="3.85546875" style="2" customWidth="1"/>
    <col min="2" max="2" width="45.85546875" style="3" customWidth="1"/>
    <col min="3" max="3" width="7.28515625" style="4" customWidth="1"/>
    <col min="4" max="4" width="5.5703125" style="4" customWidth="1"/>
    <col min="5" max="5" width="6.28515625" style="4" customWidth="1"/>
    <col min="6" max="6" width="15.28515625" style="4" customWidth="1"/>
    <col min="7" max="7" width="9" style="4" customWidth="1"/>
    <col min="8" max="8" width="15" style="4" customWidth="1"/>
    <col min="9" max="9" width="9.140625" style="5"/>
    <col min="10" max="10" width="22.140625" style="5" customWidth="1"/>
    <col min="11" max="16384" width="9.140625" style="5"/>
  </cols>
  <sheetData>
    <row r="1" spans="1:7" ht="19.5">
      <c r="A1" s="401" t="s">
        <v>202</v>
      </c>
      <c r="B1" s="402"/>
      <c r="C1" s="402"/>
      <c r="D1" s="402"/>
      <c r="E1" s="402"/>
      <c r="F1" s="402"/>
      <c r="G1" s="402"/>
    </row>
    <row r="2" spans="1:7">
      <c r="A2" s="403" t="s">
        <v>201</v>
      </c>
      <c r="B2" s="404"/>
      <c r="C2" s="404"/>
      <c r="D2" s="404"/>
      <c r="E2" s="404"/>
      <c r="F2" s="404"/>
      <c r="G2" s="404"/>
    </row>
    <row r="3" spans="1:7">
      <c r="A3" s="405" t="s">
        <v>200</v>
      </c>
      <c r="B3" s="406"/>
      <c r="C3" s="406"/>
      <c r="D3" s="406"/>
      <c r="E3" s="406"/>
      <c r="F3" s="406"/>
      <c r="G3" s="406"/>
    </row>
    <row r="4" spans="1:7">
      <c r="A4" s="405" t="s">
        <v>314</v>
      </c>
      <c r="B4" s="406"/>
      <c r="C4" s="406"/>
      <c r="D4" s="406"/>
      <c r="E4" s="406"/>
      <c r="F4" s="406"/>
      <c r="G4" s="406"/>
    </row>
    <row r="5" spans="1:7">
      <c r="A5" s="418" t="s">
        <v>306</v>
      </c>
      <c r="B5" s="419"/>
      <c r="C5" s="419"/>
      <c r="D5" s="419"/>
      <c r="E5" s="419"/>
      <c r="F5" s="419"/>
      <c r="G5" s="419"/>
    </row>
    <row r="6" spans="1:7" ht="24">
      <c r="A6" s="162" t="s">
        <v>0</v>
      </c>
      <c r="B6" s="161" t="s">
        <v>1</v>
      </c>
      <c r="C6" s="160" t="s">
        <v>2</v>
      </c>
      <c r="D6" s="160" t="s">
        <v>3</v>
      </c>
      <c r="E6" s="159" t="s">
        <v>4</v>
      </c>
      <c r="F6" s="158" t="s">
        <v>5</v>
      </c>
      <c r="G6" s="157" t="s">
        <v>50</v>
      </c>
    </row>
    <row r="8" spans="1:7" ht="244.5" customHeight="1"/>
    <row r="9" spans="1:7" ht="23.25">
      <c r="A9" s="420" t="s">
        <v>199</v>
      </c>
      <c r="B9" s="421"/>
      <c r="C9" s="421"/>
      <c r="D9" s="421"/>
      <c r="E9" s="421"/>
      <c r="F9" s="421"/>
      <c r="G9" s="421"/>
    </row>
    <row r="10" spans="1:7" ht="21">
      <c r="A10" s="398"/>
      <c r="B10" s="422"/>
      <c r="C10" s="422"/>
      <c r="D10" s="422"/>
      <c r="E10" s="422"/>
      <c r="F10" s="422"/>
      <c r="G10" s="422"/>
    </row>
    <row r="11" spans="1:7" ht="261.75" customHeight="1">
      <c r="A11" s="242"/>
      <c r="B11" s="243"/>
      <c r="C11" s="243"/>
      <c r="D11" s="243"/>
      <c r="E11" s="243"/>
      <c r="F11" s="243"/>
      <c r="G11" s="243"/>
    </row>
    <row r="12" spans="1:7" ht="21">
      <c r="A12" s="242"/>
      <c r="B12" s="243"/>
      <c r="C12" s="393" t="s">
        <v>304</v>
      </c>
      <c r="D12" s="393"/>
      <c r="E12" s="393"/>
      <c r="F12" s="393"/>
      <c r="G12" s="243"/>
    </row>
    <row r="13" spans="1:7" ht="21">
      <c r="A13" s="242"/>
      <c r="B13" s="243"/>
      <c r="C13" s="393" t="s">
        <v>310</v>
      </c>
      <c r="D13" s="393"/>
      <c r="E13" s="393"/>
      <c r="F13" s="393"/>
      <c r="G13" s="243"/>
    </row>
    <row r="14" spans="1:7" ht="58.5" customHeight="1">
      <c r="A14" s="242"/>
      <c r="B14" s="243"/>
      <c r="C14" s="243"/>
      <c r="D14" s="243"/>
      <c r="E14" s="243"/>
      <c r="F14" s="243"/>
      <c r="G14" s="243"/>
    </row>
    <row r="15" spans="1:7" ht="21">
      <c r="A15" s="242"/>
      <c r="B15" s="243"/>
      <c r="C15" s="243"/>
      <c r="D15" s="243"/>
      <c r="E15" s="243"/>
      <c r="F15" s="243"/>
      <c r="G15" s="243"/>
    </row>
    <row r="16" spans="1:7" ht="21">
      <c r="A16" s="242"/>
      <c r="B16" s="243"/>
      <c r="C16" s="243"/>
      <c r="D16" s="243"/>
      <c r="E16" s="243"/>
      <c r="F16" s="243"/>
      <c r="G16" s="243"/>
    </row>
    <row r="17" spans="1:8" ht="21.75" thickBot="1">
      <c r="A17" s="242"/>
      <c r="B17" s="243"/>
      <c r="C17" s="243"/>
      <c r="D17" s="243"/>
      <c r="E17" s="243"/>
      <c r="F17" s="243"/>
      <c r="G17" s="243"/>
    </row>
    <row r="18" spans="1:8" ht="21.75" thickBot="1">
      <c r="A18" s="291"/>
      <c r="B18" s="292" t="s">
        <v>307</v>
      </c>
      <c r="C18" s="292"/>
      <c r="D18" s="292"/>
      <c r="E18" s="292"/>
      <c r="F18" s="292"/>
      <c r="G18" s="293"/>
    </row>
    <row r="19" spans="1:8">
      <c r="A19" s="67"/>
      <c r="B19" s="156"/>
      <c r="C19" s="68"/>
      <c r="D19" s="68"/>
      <c r="E19" s="68"/>
      <c r="F19" s="68"/>
      <c r="G19" s="69"/>
    </row>
    <row r="20" spans="1:8" ht="32.25" customHeight="1">
      <c r="A20" s="70"/>
      <c r="B20" s="71" t="s">
        <v>6</v>
      </c>
      <c r="C20" s="72"/>
      <c r="D20" s="72"/>
      <c r="E20" s="72"/>
      <c r="F20" s="72"/>
      <c r="G20" s="73"/>
    </row>
    <row r="21" spans="1:8" ht="51">
      <c r="A21" s="70"/>
      <c r="B21" s="74" t="s">
        <v>47</v>
      </c>
      <c r="C21" s="72"/>
      <c r="D21" s="72"/>
      <c r="E21" s="72"/>
      <c r="F21" s="72"/>
      <c r="G21" s="73"/>
    </row>
    <row r="22" spans="1:8" ht="76.5">
      <c r="A22" s="70"/>
      <c r="B22" s="74" t="s">
        <v>48</v>
      </c>
      <c r="C22" s="72"/>
      <c r="D22" s="72"/>
      <c r="E22" s="72"/>
      <c r="F22" s="72"/>
      <c r="G22" s="73"/>
    </row>
    <row r="23" spans="1:8" ht="51">
      <c r="A23" s="70"/>
      <c r="B23" s="74" t="s">
        <v>15</v>
      </c>
      <c r="C23" s="72"/>
      <c r="D23" s="72"/>
      <c r="E23" s="72"/>
      <c r="F23" s="72"/>
      <c r="G23" s="73"/>
    </row>
    <row r="24" spans="1:8" ht="38.25">
      <c r="A24" s="70"/>
      <c r="B24" s="74" t="s">
        <v>49</v>
      </c>
      <c r="C24" s="72"/>
      <c r="D24" s="72"/>
      <c r="E24" s="72"/>
      <c r="F24" s="72"/>
      <c r="G24" s="73"/>
    </row>
    <row r="25" spans="1:8">
      <c r="A25" s="75"/>
      <c r="B25" s="78"/>
      <c r="C25" s="79"/>
      <c r="D25" s="79"/>
      <c r="E25" s="79"/>
      <c r="F25" s="79"/>
      <c r="G25" s="77"/>
    </row>
    <row r="26" spans="1:8">
      <c r="A26" s="21" t="s">
        <v>20</v>
      </c>
      <c r="B26" s="80" t="s">
        <v>21</v>
      </c>
      <c r="C26" s="7"/>
      <c r="D26" s="8"/>
      <c r="E26" s="9"/>
      <c r="F26" s="9"/>
      <c r="G26" s="10"/>
      <c r="H26" s="61"/>
    </row>
    <row r="27" spans="1:8">
      <c r="B27" s="6"/>
    </row>
    <row r="28" spans="1:8">
      <c r="A28" s="21" t="s">
        <v>51</v>
      </c>
      <c r="B28" s="80" t="s">
        <v>32</v>
      </c>
      <c r="C28" s="7"/>
      <c r="D28" s="8"/>
      <c r="E28" s="9"/>
      <c r="F28" s="9"/>
      <c r="G28" s="10"/>
      <c r="H28" s="61"/>
    </row>
    <row r="29" spans="1:8">
      <c r="A29" s="119"/>
      <c r="B29" s="120"/>
      <c r="C29" s="89"/>
      <c r="D29" s="89"/>
      <c r="E29" s="89"/>
      <c r="F29" s="89"/>
      <c r="G29" s="90"/>
    </row>
    <row r="30" spans="1:8" s="49" customFormat="1" ht="84.75" customHeight="1">
      <c r="A30" s="427">
        <v>1</v>
      </c>
      <c r="B30" s="138" t="s">
        <v>54</v>
      </c>
      <c r="C30" s="92"/>
      <c r="D30" s="72"/>
      <c r="E30" s="72"/>
      <c r="F30" s="72"/>
      <c r="G30" s="73"/>
      <c r="H30" s="62"/>
    </row>
    <row r="31" spans="1:8" s="49" customFormat="1">
      <c r="A31" s="417"/>
      <c r="B31" s="138" t="s">
        <v>188</v>
      </c>
      <c r="C31" s="92" t="s">
        <v>19</v>
      </c>
      <c r="D31" s="72">
        <v>750</v>
      </c>
      <c r="E31" s="72"/>
      <c r="F31" s="72">
        <f>D31*E31</f>
        <v>0</v>
      </c>
      <c r="G31" s="73" t="s">
        <v>53</v>
      </c>
      <c r="H31" s="62"/>
    </row>
    <row r="32" spans="1:8" s="49" customFormat="1">
      <c r="A32" s="417"/>
      <c r="B32" s="138" t="s">
        <v>189</v>
      </c>
      <c r="C32" s="92" t="s">
        <v>19</v>
      </c>
      <c r="D32" s="72">
        <v>280</v>
      </c>
      <c r="E32" s="72"/>
      <c r="F32" s="72">
        <f>D32*E32</f>
        <v>0</v>
      </c>
      <c r="G32" s="73" t="s">
        <v>53</v>
      </c>
      <c r="H32" s="62"/>
    </row>
    <row r="33" spans="1:8" ht="38.25">
      <c r="A33" s="70">
        <v>2</v>
      </c>
      <c r="B33" s="138" t="s">
        <v>56</v>
      </c>
      <c r="C33" s="92" t="s">
        <v>19</v>
      </c>
      <c r="D33" s="72">
        <v>650</v>
      </c>
      <c r="E33" s="72"/>
      <c r="F33" s="72">
        <f>D33*E33</f>
        <v>0</v>
      </c>
      <c r="G33" s="73" t="s">
        <v>53</v>
      </c>
    </row>
    <row r="34" spans="1:8" s="49" customFormat="1" ht="25.5">
      <c r="A34" s="70">
        <v>3</v>
      </c>
      <c r="B34" s="138" t="s">
        <v>55</v>
      </c>
      <c r="C34" s="100" t="s">
        <v>52</v>
      </c>
      <c r="D34" s="72">
        <v>1</v>
      </c>
      <c r="E34" s="72"/>
      <c r="F34" s="72">
        <f>D34*E34</f>
        <v>0</v>
      </c>
      <c r="G34" s="73" t="s">
        <v>53</v>
      </c>
      <c r="H34" s="4"/>
    </row>
    <row r="35" spans="1:8" ht="76.5">
      <c r="A35" s="70">
        <v>4</v>
      </c>
      <c r="B35" s="139" t="s">
        <v>58</v>
      </c>
      <c r="C35" s="92" t="s">
        <v>19</v>
      </c>
      <c r="D35" s="140">
        <v>400</v>
      </c>
      <c r="E35" s="140"/>
      <c r="F35" s="140">
        <f t="shared" ref="F35" si="0">D35*E35</f>
        <v>0</v>
      </c>
      <c r="G35" s="73" t="s">
        <v>53</v>
      </c>
      <c r="H35" s="63"/>
    </row>
    <row r="36" spans="1:8" ht="114.75">
      <c r="A36" s="70">
        <v>5</v>
      </c>
      <c r="B36" s="141" t="s">
        <v>167</v>
      </c>
      <c r="C36" s="92" t="s">
        <v>19</v>
      </c>
      <c r="D36" s="72">
        <v>55</v>
      </c>
      <c r="E36" s="72"/>
      <c r="F36" s="72">
        <f t="shared" ref="F36:F45" si="1">D36*E36</f>
        <v>0</v>
      </c>
      <c r="G36" s="73" t="s">
        <v>53</v>
      </c>
    </row>
    <row r="37" spans="1:8" ht="89.25">
      <c r="A37" s="70">
        <v>6</v>
      </c>
      <c r="B37" s="74" t="s">
        <v>75</v>
      </c>
      <c r="C37" s="100" t="s">
        <v>7</v>
      </c>
      <c r="D37" s="72">
        <v>55</v>
      </c>
      <c r="E37" s="72"/>
      <c r="F37" s="72">
        <f t="shared" si="1"/>
        <v>0</v>
      </c>
      <c r="G37" s="73" t="s">
        <v>53</v>
      </c>
    </row>
    <row r="38" spans="1:8" ht="114.75">
      <c r="A38" s="70">
        <v>7</v>
      </c>
      <c r="B38" s="74" t="s">
        <v>76</v>
      </c>
      <c r="C38" s="92" t="s">
        <v>19</v>
      </c>
      <c r="D38" s="72">
        <v>55</v>
      </c>
      <c r="E38" s="72"/>
      <c r="F38" s="72">
        <f t="shared" ref="F38" si="2">D38*E38</f>
        <v>0</v>
      </c>
      <c r="G38" s="73" t="s">
        <v>53</v>
      </c>
    </row>
    <row r="39" spans="1:8" ht="51">
      <c r="A39" s="70">
        <v>8</v>
      </c>
      <c r="B39" s="74" t="s">
        <v>87</v>
      </c>
      <c r="C39" s="92" t="s">
        <v>19</v>
      </c>
      <c r="D39" s="72">
        <v>320</v>
      </c>
      <c r="E39" s="72"/>
      <c r="F39" s="72">
        <f t="shared" ref="F39" si="3">D39*E39</f>
        <v>0</v>
      </c>
      <c r="G39" s="73"/>
    </row>
    <row r="40" spans="1:8" ht="38.25">
      <c r="A40" s="427">
        <v>9</v>
      </c>
      <c r="B40" s="74" t="s">
        <v>57</v>
      </c>
      <c r="C40" s="100"/>
      <c r="D40" s="72"/>
      <c r="E40" s="72"/>
      <c r="F40" s="72"/>
      <c r="G40" s="73"/>
    </row>
    <row r="41" spans="1:8">
      <c r="A41" s="417"/>
      <c r="B41" s="74" t="s">
        <v>60</v>
      </c>
      <c r="C41" s="100" t="s">
        <v>18</v>
      </c>
      <c r="D41" s="72">
        <v>31</v>
      </c>
      <c r="E41" s="72"/>
      <c r="F41" s="72">
        <f t="shared" ref="F41:F42" si="4">D41*E41</f>
        <v>0</v>
      </c>
      <c r="G41" s="73" t="s">
        <v>53</v>
      </c>
    </row>
    <row r="42" spans="1:8">
      <c r="A42" s="417"/>
      <c r="B42" s="74" t="s">
        <v>61</v>
      </c>
      <c r="C42" s="100" t="s">
        <v>18</v>
      </c>
      <c r="D42" s="72">
        <v>45</v>
      </c>
      <c r="E42" s="72"/>
      <c r="F42" s="72">
        <f t="shared" si="4"/>
        <v>0</v>
      </c>
      <c r="G42" s="73" t="s">
        <v>53</v>
      </c>
    </row>
    <row r="43" spans="1:8">
      <c r="A43" s="417"/>
      <c r="B43" s="74" t="s">
        <v>62</v>
      </c>
      <c r="C43" s="100" t="s">
        <v>18</v>
      </c>
      <c r="D43" s="72">
        <v>25</v>
      </c>
      <c r="E43" s="72"/>
      <c r="F43" s="72">
        <f t="shared" si="1"/>
        <v>0</v>
      </c>
      <c r="G43" s="73" t="s">
        <v>53</v>
      </c>
    </row>
    <row r="44" spans="1:8">
      <c r="A44" s="417"/>
      <c r="B44" s="101" t="s">
        <v>63</v>
      </c>
      <c r="C44" s="100" t="s">
        <v>18</v>
      </c>
      <c r="D44" s="72">
        <v>49</v>
      </c>
      <c r="E44" s="72"/>
      <c r="F44" s="72">
        <f t="shared" ref="F44" si="5">D44*E44</f>
        <v>0</v>
      </c>
      <c r="G44" s="73" t="s">
        <v>53</v>
      </c>
    </row>
    <row r="45" spans="1:8">
      <c r="A45" s="417"/>
      <c r="B45" s="101" t="s">
        <v>64</v>
      </c>
      <c r="C45" s="100" t="s">
        <v>52</v>
      </c>
      <c r="D45" s="72">
        <v>3</v>
      </c>
      <c r="E45" s="72"/>
      <c r="F45" s="72">
        <f t="shared" si="1"/>
        <v>0</v>
      </c>
      <c r="G45" s="73" t="s">
        <v>53</v>
      </c>
    </row>
    <row r="46" spans="1:8" ht="51">
      <c r="A46" s="415">
        <v>10</v>
      </c>
      <c r="B46" s="74" t="s">
        <v>59</v>
      </c>
      <c r="C46" s="100"/>
      <c r="D46" s="72"/>
      <c r="E46" s="72"/>
      <c r="F46" s="72"/>
      <c r="G46" s="73"/>
    </row>
    <row r="47" spans="1:8" ht="12.75" customHeight="1">
      <c r="A47" s="411"/>
      <c r="B47" s="74" t="s">
        <v>40</v>
      </c>
      <c r="C47" s="100" t="s">
        <v>18</v>
      </c>
      <c r="D47" s="72">
        <v>48</v>
      </c>
      <c r="E47" s="72"/>
      <c r="F47" s="72">
        <f t="shared" ref="F47:F48" si="6">D47*E47</f>
        <v>0</v>
      </c>
      <c r="G47" s="73" t="s">
        <v>53</v>
      </c>
    </row>
    <row r="48" spans="1:8" ht="12.75" customHeight="1">
      <c r="A48" s="412"/>
      <c r="B48" s="74" t="s">
        <v>41</v>
      </c>
      <c r="C48" s="100" t="s">
        <v>18</v>
      </c>
      <c r="D48" s="72">
        <v>47</v>
      </c>
      <c r="E48" s="72"/>
      <c r="F48" s="72">
        <f t="shared" si="6"/>
        <v>0</v>
      </c>
      <c r="G48" s="73" t="s">
        <v>53</v>
      </c>
    </row>
    <row r="49" spans="1:7" ht="51">
      <c r="A49" s="136">
        <v>12</v>
      </c>
      <c r="B49" s="74" t="s">
        <v>71</v>
      </c>
      <c r="C49" s="92" t="s">
        <v>19</v>
      </c>
      <c r="D49" s="72">
        <v>15</v>
      </c>
      <c r="E49" s="72"/>
      <c r="F49" s="72">
        <f t="shared" ref="F49" si="7">D49*E49</f>
        <v>0</v>
      </c>
      <c r="G49" s="73" t="s">
        <v>53</v>
      </c>
    </row>
    <row r="50" spans="1:7" ht="63.75">
      <c r="A50" s="417">
        <v>13</v>
      </c>
      <c r="B50" s="142" t="s">
        <v>88</v>
      </c>
      <c r="C50" s="100"/>
      <c r="D50" s="72"/>
      <c r="E50" s="72"/>
      <c r="F50" s="72"/>
      <c r="G50" s="73"/>
    </row>
    <row r="51" spans="1:7">
      <c r="A51" s="417"/>
      <c r="B51" s="71" t="s">
        <v>65</v>
      </c>
      <c r="C51" s="92" t="s">
        <v>19</v>
      </c>
      <c r="D51" s="72">
        <v>320</v>
      </c>
      <c r="E51" s="72"/>
      <c r="F51" s="72">
        <f t="shared" ref="F51:F52" si="8">D51*E51</f>
        <v>0</v>
      </c>
      <c r="G51" s="73" t="s">
        <v>53</v>
      </c>
    </row>
    <row r="52" spans="1:7">
      <c r="A52" s="417"/>
      <c r="B52" s="71" t="s">
        <v>66</v>
      </c>
      <c r="C52" s="92" t="s">
        <v>19</v>
      </c>
      <c r="D52" s="72">
        <v>260</v>
      </c>
      <c r="E52" s="72"/>
      <c r="F52" s="72">
        <f t="shared" si="8"/>
        <v>0</v>
      </c>
      <c r="G52" s="73" t="s">
        <v>53</v>
      </c>
    </row>
    <row r="53" spans="1:7" ht="51">
      <c r="A53" s="70">
        <v>14</v>
      </c>
      <c r="B53" s="71" t="s">
        <v>68</v>
      </c>
      <c r="C53" s="100" t="s">
        <v>7</v>
      </c>
      <c r="D53" s="72">
        <v>8</v>
      </c>
      <c r="E53" s="72"/>
      <c r="F53" s="72">
        <f t="shared" ref="F53" si="9">D53*E53</f>
        <v>0</v>
      </c>
      <c r="G53" s="73" t="s">
        <v>53</v>
      </c>
    </row>
    <row r="54" spans="1:7" ht="25.5">
      <c r="A54" s="70">
        <v>15</v>
      </c>
      <c r="B54" s="143" t="s">
        <v>69</v>
      </c>
      <c r="C54" s="92" t="s">
        <v>19</v>
      </c>
      <c r="D54" s="72">
        <v>37</v>
      </c>
      <c r="E54" s="72"/>
      <c r="F54" s="72">
        <f t="shared" ref="F54" si="10">D54*E54</f>
        <v>0</v>
      </c>
      <c r="G54" s="73" t="s">
        <v>53</v>
      </c>
    </row>
    <row r="55" spans="1:7" ht="51">
      <c r="A55" s="150">
        <v>16</v>
      </c>
      <c r="B55" s="143" t="s">
        <v>70</v>
      </c>
      <c r="C55" s="92" t="s">
        <v>18</v>
      </c>
      <c r="D55" s="72">
        <v>6.5</v>
      </c>
      <c r="E55" s="72"/>
      <c r="F55" s="72">
        <f t="shared" ref="F55" si="11">D55*E55</f>
        <v>0</v>
      </c>
      <c r="G55" s="73" t="s">
        <v>53</v>
      </c>
    </row>
    <row r="56" spans="1:7" ht="51">
      <c r="A56" s="70">
        <v>17</v>
      </c>
      <c r="B56" s="71" t="s">
        <v>72</v>
      </c>
      <c r="C56" s="100" t="s">
        <v>52</v>
      </c>
      <c r="D56" s="72">
        <v>14</v>
      </c>
      <c r="E56" s="72"/>
      <c r="F56" s="72">
        <f t="shared" ref="F56:F57" si="12">D56*E56</f>
        <v>0</v>
      </c>
      <c r="G56" s="73" t="s">
        <v>53</v>
      </c>
    </row>
    <row r="57" spans="1:7" ht="51">
      <c r="A57" s="150">
        <v>18</v>
      </c>
      <c r="B57" s="74" t="s">
        <v>89</v>
      </c>
      <c r="C57" s="92" t="s">
        <v>19</v>
      </c>
      <c r="D57" s="72">
        <v>150</v>
      </c>
      <c r="E57" s="72"/>
      <c r="F57" s="72">
        <f t="shared" si="12"/>
        <v>0</v>
      </c>
      <c r="G57" s="73" t="s">
        <v>53</v>
      </c>
    </row>
    <row r="58" spans="1:7" ht="51">
      <c r="A58" s="410">
        <v>19</v>
      </c>
      <c r="B58" s="71" t="s">
        <v>73</v>
      </c>
      <c r="C58" s="92"/>
      <c r="D58" s="72"/>
      <c r="E58" s="72"/>
      <c r="F58" s="72"/>
      <c r="G58" s="73"/>
    </row>
    <row r="59" spans="1:7">
      <c r="A59" s="411"/>
      <c r="B59" s="71" t="s">
        <v>77</v>
      </c>
      <c r="C59" s="92" t="s">
        <v>19</v>
      </c>
      <c r="D59" s="72">
        <v>670</v>
      </c>
      <c r="E59" s="72"/>
      <c r="F59" s="72">
        <f t="shared" ref="F59:F60" si="13">D59*E59</f>
        <v>0</v>
      </c>
      <c r="G59" s="73" t="s">
        <v>53</v>
      </c>
    </row>
    <row r="60" spans="1:7">
      <c r="A60" s="412"/>
      <c r="B60" s="71" t="s">
        <v>78</v>
      </c>
      <c r="C60" s="92" t="s">
        <v>19</v>
      </c>
      <c r="D60" s="72">
        <v>27</v>
      </c>
      <c r="E60" s="72"/>
      <c r="F60" s="72">
        <f t="shared" si="13"/>
        <v>0</v>
      </c>
      <c r="G60" s="73" t="s">
        <v>53</v>
      </c>
    </row>
    <row r="61" spans="1:7" ht="38.25">
      <c r="A61" s="410">
        <v>20</v>
      </c>
      <c r="B61" s="71" t="s">
        <v>74</v>
      </c>
      <c r="C61" s="92"/>
      <c r="D61" s="72"/>
      <c r="E61" s="72"/>
      <c r="F61" s="72"/>
      <c r="G61" s="73"/>
    </row>
    <row r="62" spans="1:7">
      <c r="A62" s="411"/>
      <c r="B62" s="71" t="s">
        <v>79</v>
      </c>
      <c r="C62" s="92" t="s">
        <v>19</v>
      </c>
      <c r="D62" s="72">
        <v>2325</v>
      </c>
      <c r="E62" s="72"/>
      <c r="F62" s="72">
        <f t="shared" ref="F62:F66" si="14">D62*E62</f>
        <v>0</v>
      </c>
      <c r="G62" s="73" t="s">
        <v>53</v>
      </c>
    </row>
    <row r="63" spans="1:7">
      <c r="A63" s="411"/>
      <c r="B63" s="71" t="s">
        <v>82</v>
      </c>
      <c r="C63" s="92" t="s">
        <v>19</v>
      </c>
      <c r="D63" s="72">
        <v>335</v>
      </c>
      <c r="E63" s="72"/>
      <c r="F63" s="72">
        <f t="shared" ref="F63:F64" si="15">D63*E63</f>
        <v>0</v>
      </c>
      <c r="G63" s="73" t="s">
        <v>53</v>
      </c>
    </row>
    <row r="64" spans="1:7">
      <c r="A64" s="411"/>
      <c r="B64" s="71" t="s">
        <v>80</v>
      </c>
      <c r="C64" s="92" t="s">
        <v>19</v>
      </c>
      <c r="D64" s="72">
        <v>780</v>
      </c>
      <c r="E64" s="72"/>
      <c r="F64" s="72">
        <f t="shared" si="15"/>
        <v>0</v>
      </c>
      <c r="G64" s="73" t="s">
        <v>53</v>
      </c>
    </row>
    <row r="65" spans="1:8">
      <c r="A65" s="412"/>
      <c r="B65" s="71" t="s">
        <v>81</v>
      </c>
      <c r="C65" s="92" t="s">
        <v>19</v>
      </c>
      <c r="D65" s="72">
        <v>245</v>
      </c>
      <c r="E65" s="72"/>
      <c r="F65" s="72">
        <f t="shared" si="14"/>
        <v>0</v>
      </c>
      <c r="G65" s="73" t="s">
        <v>53</v>
      </c>
    </row>
    <row r="66" spans="1:8" ht="38.25">
      <c r="A66" s="67">
        <v>21</v>
      </c>
      <c r="B66" s="71" t="s">
        <v>187</v>
      </c>
      <c r="C66" s="92" t="s">
        <v>19</v>
      </c>
      <c r="D66" s="72">
        <v>30</v>
      </c>
      <c r="E66" s="72"/>
      <c r="F66" s="72">
        <f t="shared" si="14"/>
        <v>0</v>
      </c>
      <c r="G66" s="73" t="s">
        <v>53</v>
      </c>
    </row>
    <row r="67" spans="1:8" ht="89.25">
      <c r="A67" s="70">
        <v>22</v>
      </c>
      <c r="B67" s="71" t="s">
        <v>84</v>
      </c>
      <c r="C67" s="92" t="s">
        <v>83</v>
      </c>
      <c r="D67" s="72">
        <v>115</v>
      </c>
      <c r="E67" s="72"/>
      <c r="F67" s="72">
        <f t="shared" ref="F67:F68" si="16">D67*E67</f>
        <v>0</v>
      </c>
      <c r="G67" s="73" t="s">
        <v>53</v>
      </c>
    </row>
    <row r="68" spans="1:8" ht="76.5">
      <c r="A68" s="70">
        <v>23</v>
      </c>
      <c r="B68" s="71" t="s">
        <v>86</v>
      </c>
      <c r="C68" s="92" t="s">
        <v>83</v>
      </c>
      <c r="D68" s="72">
        <v>33</v>
      </c>
      <c r="E68" s="72"/>
      <c r="F68" s="72">
        <f t="shared" si="16"/>
        <v>0</v>
      </c>
      <c r="G68" s="73" t="s">
        <v>53</v>
      </c>
    </row>
    <row r="69" spans="1:8" ht="63.75">
      <c r="A69" s="70">
        <v>24</v>
      </c>
      <c r="B69" s="71" t="s">
        <v>85</v>
      </c>
      <c r="C69" s="92" t="s">
        <v>83</v>
      </c>
      <c r="D69" s="72">
        <v>64</v>
      </c>
      <c r="E69" s="72"/>
      <c r="F69" s="72">
        <f t="shared" ref="F69:F70" si="17">D69*E69</f>
        <v>0</v>
      </c>
      <c r="G69" s="73" t="s">
        <v>53</v>
      </c>
    </row>
    <row r="70" spans="1:8" ht="89.25">
      <c r="A70" s="70">
        <v>25</v>
      </c>
      <c r="B70" s="71" t="s">
        <v>104</v>
      </c>
      <c r="C70" s="92" t="s">
        <v>83</v>
      </c>
      <c r="D70" s="72">
        <v>9</v>
      </c>
      <c r="E70" s="72"/>
      <c r="F70" s="72">
        <f t="shared" si="17"/>
        <v>0</v>
      </c>
      <c r="G70" s="73" t="s">
        <v>53</v>
      </c>
    </row>
    <row r="71" spans="1:8" ht="38.25">
      <c r="A71" s="70">
        <v>26</v>
      </c>
      <c r="B71" s="71" t="s">
        <v>39</v>
      </c>
      <c r="C71" s="144" t="s">
        <v>10</v>
      </c>
      <c r="D71" s="72">
        <v>522</v>
      </c>
      <c r="E71" s="72"/>
      <c r="F71" s="72">
        <f t="shared" ref="F71" si="18">D71*E71</f>
        <v>0</v>
      </c>
      <c r="G71" s="73" t="s">
        <v>53</v>
      </c>
    </row>
    <row r="72" spans="1:8">
      <c r="A72" s="75"/>
      <c r="B72" s="121"/>
      <c r="C72" s="122"/>
      <c r="D72" s="76"/>
      <c r="E72" s="76"/>
      <c r="F72" s="76"/>
      <c r="G72" s="96"/>
    </row>
    <row r="73" spans="1:8">
      <c r="A73" s="50" t="s">
        <v>51</v>
      </c>
      <c r="B73" s="81" t="s">
        <v>33</v>
      </c>
      <c r="C73" s="51" t="s">
        <v>8</v>
      </c>
      <c r="D73" s="52"/>
      <c r="E73" s="53"/>
      <c r="F73" s="58">
        <f>SUM(F30:F72)</f>
        <v>0</v>
      </c>
      <c r="G73" s="82"/>
      <c r="H73" s="19"/>
    </row>
    <row r="74" spans="1:8">
      <c r="A74" s="23"/>
      <c r="B74" s="24"/>
      <c r="C74" s="1"/>
      <c r="D74" s="25"/>
      <c r="E74" s="26"/>
      <c r="F74" s="27"/>
      <c r="G74" s="27"/>
      <c r="H74" s="27"/>
    </row>
    <row r="75" spans="1:8">
      <c r="A75" s="21" t="s">
        <v>133</v>
      </c>
      <c r="B75" s="83" t="s">
        <v>31</v>
      </c>
      <c r="C75" s="11"/>
      <c r="D75" s="28"/>
      <c r="E75" s="28"/>
      <c r="F75" s="28"/>
      <c r="G75" s="29"/>
    </row>
    <row r="76" spans="1:8">
      <c r="A76" s="86"/>
      <c r="B76" s="87"/>
      <c r="C76" s="88"/>
      <c r="D76" s="89"/>
      <c r="E76" s="89"/>
      <c r="F76" s="89"/>
      <c r="G76" s="90"/>
    </row>
    <row r="77" spans="1:8" ht="63.75">
      <c r="A77" s="137">
        <v>1</v>
      </c>
      <c r="B77" s="91" t="s">
        <v>101</v>
      </c>
      <c r="C77" s="144" t="s">
        <v>10</v>
      </c>
      <c r="D77" s="72">
        <v>30</v>
      </c>
      <c r="E77" s="72"/>
      <c r="F77" s="72">
        <f t="shared" ref="F77" si="19">D77*E77</f>
        <v>0</v>
      </c>
      <c r="G77" s="73" t="s">
        <v>53</v>
      </c>
    </row>
    <row r="78" spans="1:8" ht="102">
      <c r="A78" s="431">
        <v>2</v>
      </c>
      <c r="B78" s="91" t="s">
        <v>102</v>
      </c>
      <c r="C78" s="144"/>
      <c r="D78" s="72"/>
      <c r="E78" s="72"/>
      <c r="F78" s="72"/>
      <c r="G78" s="73"/>
    </row>
    <row r="79" spans="1:8">
      <c r="A79" s="411"/>
      <c r="B79" s="91" t="s">
        <v>96</v>
      </c>
      <c r="C79" s="144" t="s">
        <v>10</v>
      </c>
      <c r="D79" s="72">
        <v>47</v>
      </c>
      <c r="E79" s="72"/>
      <c r="F79" s="72">
        <f t="shared" ref="F79:F81" si="20">D79*E79</f>
        <v>0</v>
      </c>
      <c r="G79" s="73" t="s">
        <v>53</v>
      </c>
    </row>
    <row r="80" spans="1:8">
      <c r="A80" s="412"/>
      <c r="B80" s="91" t="s">
        <v>13</v>
      </c>
      <c r="C80" s="144" t="s">
        <v>19</v>
      </c>
      <c r="D80" s="72">
        <v>110</v>
      </c>
      <c r="E80" s="72"/>
      <c r="F80" s="72">
        <f t="shared" si="20"/>
        <v>0</v>
      </c>
      <c r="G80" s="73" t="s">
        <v>53</v>
      </c>
    </row>
    <row r="81" spans="1:8" ht="38.25">
      <c r="A81" s="135">
        <v>3</v>
      </c>
      <c r="B81" s="91" t="s">
        <v>98</v>
      </c>
      <c r="C81" s="144" t="s">
        <v>10</v>
      </c>
      <c r="D81" s="72">
        <v>30</v>
      </c>
      <c r="E81" s="72"/>
      <c r="F81" s="72">
        <f t="shared" si="20"/>
        <v>0</v>
      </c>
      <c r="G81" s="73" t="s">
        <v>53</v>
      </c>
    </row>
    <row r="82" spans="1:8" s="49" customFormat="1" ht="63.75">
      <c r="A82" s="135">
        <v>4</v>
      </c>
      <c r="B82" s="91" t="s">
        <v>97</v>
      </c>
      <c r="C82" s="144" t="s">
        <v>10</v>
      </c>
      <c r="D82" s="72">
        <v>47</v>
      </c>
      <c r="E82" s="72"/>
      <c r="F82" s="72">
        <f t="shared" ref="F82:F83" si="21">D82*E82</f>
        <v>0</v>
      </c>
      <c r="G82" s="73" t="s">
        <v>53</v>
      </c>
      <c r="H82" s="4"/>
    </row>
    <row r="83" spans="1:8" ht="38.25">
      <c r="A83" s="135">
        <v>5</v>
      </c>
      <c r="B83" s="91" t="s">
        <v>103</v>
      </c>
      <c r="C83" s="144" t="s">
        <v>10</v>
      </c>
      <c r="D83" s="72">
        <v>42</v>
      </c>
      <c r="E83" s="72"/>
      <c r="F83" s="72">
        <f t="shared" si="21"/>
        <v>0</v>
      </c>
      <c r="G83" s="73" t="s">
        <v>53</v>
      </c>
    </row>
    <row r="84" spans="1:8" ht="25.5">
      <c r="A84" s="110">
        <v>6</v>
      </c>
      <c r="B84" s="111" t="s">
        <v>99</v>
      </c>
      <c r="C84" s="144" t="s">
        <v>10</v>
      </c>
      <c r="D84" s="72">
        <v>20</v>
      </c>
      <c r="E84" s="72"/>
      <c r="F84" s="72">
        <f t="shared" ref="F84" si="22">D84*E84</f>
        <v>0</v>
      </c>
      <c r="G84" s="73" t="s">
        <v>53</v>
      </c>
    </row>
    <row r="85" spans="1:8">
      <c r="A85" s="93"/>
      <c r="B85" s="94"/>
      <c r="C85" s="95"/>
      <c r="D85" s="76"/>
      <c r="E85" s="76"/>
      <c r="F85" s="76"/>
      <c r="G85" s="96"/>
    </row>
    <row r="86" spans="1:8">
      <c r="A86" s="21" t="s">
        <v>133</v>
      </c>
      <c r="B86" s="83" t="s">
        <v>31</v>
      </c>
      <c r="C86" s="54" t="s">
        <v>8</v>
      </c>
      <c r="D86" s="28"/>
      <c r="E86" s="28"/>
      <c r="F86" s="58">
        <f>SUM(F77:F85)</f>
        <v>0</v>
      </c>
      <c r="G86" s="82"/>
      <c r="H86" s="19"/>
    </row>
    <row r="87" spans="1:8">
      <c r="A87" s="14"/>
      <c r="B87" s="12"/>
      <c r="C87" s="16"/>
      <c r="F87" s="19"/>
      <c r="G87" s="19"/>
      <c r="H87" s="19"/>
    </row>
    <row r="88" spans="1:8">
      <c r="A88" s="21" t="s">
        <v>132</v>
      </c>
      <c r="B88" s="83" t="s">
        <v>11</v>
      </c>
      <c r="C88" s="11"/>
      <c r="D88" s="28"/>
      <c r="E88" s="28"/>
      <c r="F88" s="28"/>
      <c r="G88" s="29"/>
    </row>
    <row r="89" spans="1:8">
      <c r="A89" s="117"/>
      <c r="B89" s="115"/>
      <c r="C89" s="116"/>
      <c r="D89" s="89"/>
      <c r="E89" s="89"/>
      <c r="F89" s="89"/>
      <c r="G89" s="90"/>
    </row>
    <row r="90" spans="1:8" ht="51">
      <c r="A90" s="431">
        <v>1</v>
      </c>
      <c r="B90" s="145" t="s">
        <v>105</v>
      </c>
      <c r="C90" s="146"/>
      <c r="D90" s="68"/>
      <c r="E90" s="68"/>
      <c r="F90" s="68"/>
      <c r="G90" s="69"/>
    </row>
    <row r="91" spans="1:8">
      <c r="A91" s="411"/>
      <c r="B91" s="145" t="s">
        <v>91</v>
      </c>
      <c r="C91" s="144" t="s">
        <v>10</v>
      </c>
      <c r="D91" s="72">
        <v>14</v>
      </c>
      <c r="E91" s="72"/>
      <c r="F91" s="72">
        <f t="shared" ref="F91" si="23">D91*E91</f>
        <v>0</v>
      </c>
      <c r="G91" s="73" t="s">
        <v>53</v>
      </c>
    </row>
    <row r="92" spans="1:8">
      <c r="A92" s="412"/>
      <c r="B92" s="145" t="s">
        <v>13</v>
      </c>
      <c r="C92" s="92" t="s">
        <v>19</v>
      </c>
      <c r="D92" s="72">
        <v>110</v>
      </c>
      <c r="E92" s="72"/>
      <c r="F92" s="72">
        <f t="shared" ref="F92" si="24">D92*E92</f>
        <v>0</v>
      </c>
      <c r="G92" s="73" t="s">
        <v>53</v>
      </c>
    </row>
    <row r="93" spans="1:8" ht="86.25" customHeight="1">
      <c r="A93" s="428">
        <v>2</v>
      </c>
      <c r="B93" s="381" t="s">
        <v>328</v>
      </c>
      <c r="C93" s="144"/>
      <c r="D93" s="72"/>
      <c r="E93" s="72"/>
      <c r="F93" s="72"/>
      <c r="G93" s="73"/>
    </row>
    <row r="94" spans="1:8">
      <c r="A94" s="429"/>
      <c r="B94" s="91" t="s">
        <v>91</v>
      </c>
      <c r="C94" s="144" t="s">
        <v>10</v>
      </c>
      <c r="D94" s="72">
        <v>30</v>
      </c>
      <c r="E94" s="72"/>
      <c r="F94" s="72">
        <f t="shared" ref="F94" si="25">D94*E94</f>
        <v>0</v>
      </c>
      <c r="G94" s="73" t="s">
        <v>53</v>
      </c>
    </row>
    <row r="95" spans="1:8">
      <c r="A95" s="430"/>
      <c r="B95" s="91" t="s">
        <v>92</v>
      </c>
      <c r="C95" s="144" t="s">
        <v>12</v>
      </c>
      <c r="D95" s="72">
        <v>2000</v>
      </c>
      <c r="E95" s="72"/>
      <c r="F95" s="72">
        <f t="shared" ref="F95" si="26">D95*E95</f>
        <v>0</v>
      </c>
      <c r="G95" s="73" t="s">
        <v>53</v>
      </c>
    </row>
    <row r="96" spans="1:8">
      <c r="A96" s="434">
        <v>3</v>
      </c>
      <c r="B96" s="91" t="s">
        <v>93</v>
      </c>
      <c r="C96" s="144"/>
      <c r="D96" s="72"/>
      <c r="E96" s="72"/>
      <c r="F96" s="72"/>
      <c r="G96" s="73"/>
    </row>
    <row r="97" spans="1:8" ht="76.5">
      <c r="A97" s="429"/>
      <c r="B97" s="91" t="s">
        <v>100</v>
      </c>
      <c r="C97" s="144"/>
      <c r="D97" s="72"/>
      <c r="E97" s="72"/>
      <c r="F97" s="72"/>
      <c r="G97" s="73"/>
    </row>
    <row r="98" spans="1:8" ht="111" customHeight="1">
      <c r="A98" s="429"/>
      <c r="B98" s="381" t="s">
        <v>330</v>
      </c>
      <c r="C98" s="144" t="s">
        <v>52</v>
      </c>
      <c r="D98" s="72">
        <v>1750</v>
      </c>
      <c r="E98" s="72"/>
      <c r="F98" s="72">
        <f t="shared" ref="F98" si="27">D98*E98</f>
        <v>0</v>
      </c>
      <c r="G98" s="73" t="s">
        <v>53</v>
      </c>
    </row>
    <row r="99" spans="1:8" ht="76.5">
      <c r="A99" s="429"/>
      <c r="B99" s="91" t="s">
        <v>94</v>
      </c>
      <c r="C99" s="144" t="s">
        <v>52</v>
      </c>
      <c r="D99" s="72">
        <v>800</v>
      </c>
      <c r="E99" s="72"/>
      <c r="F99" s="72">
        <f t="shared" ref="F99:F100" si="28">D99*E99</f>
        <v>0</v>
      </c>
      <c r="G99" s="73" t="s">
        <v>53</v>
      </c>
    </row>
    <row r="100" spans="1:8" ht="162.75" customHeight="1">
      <c r="A100" s="429"/>
      <c r="B100" s="381" t="s">
        <v>331</v>
      </c>
      <c r="C100" s="144" t="s">
        <v>12</v>
      </c>
      <c r="D100" s="72">
        <v>3000</v>
      </c>
      <c r="E100" s="72"/>
      <c r="F100" s="72">
        <f t="shared" si="28"/>
        <v>0</v>
      </c>
      <c r="G100" s="73" t="s">
        <v>53</v>
      </c>
    </row>
    <row r="101" spans="1:8" ht="51">
      <c r="A101" s="430"/>
      <c r="B101" s="91" t="s">
        <v>95</v>
      </c>
      <c r="C101" s="100" t="s">
        <v>38</v>
      </c>
      <c r="D101" s="72">
        <v>500</v>
      </c>
      <c r="E101" s="72"/>
      <c r="F101" s="72">
        <f>D101*E101</f>
        <v>0</v>
      </c>
      <c r="G101" s="73" t="s">
        <v>53</v>
      </c>
    </row>
    <row r="102" spans="1:8" ht="127.5">
      <c r="A102" s="151">
        <v>4</v>
      </c>
      <c r="B102" s="113" t="s">
        <v>180</v>
      </c>
      <c r="C102" s="144" t="s">
        <v>10</v>
      </c>
      <c r="D102" s="72">
        <v>8</v>
      </c>
      <c r="E102" s="72"/>
      <c r="F102" s="72">
        <f t="shared" ref="F102" si="29">D102*E102</f>
        <v>0</v>
      </c>
      <c r="G102" s="73" t="s">
        <v>53</v>
      </c>
    </row>
    <row r="103" spans="1:8" ht="51">
      <c r="A103" s="152">
        <v>5</v>
      </c>
      <c r="B103" s="113" t="s">
        <v>126</v>
      </c>
      <c r="C103" s="100" t="s">
        <v>38</v>
      </c>
      <c r="D103" s="72">
        <v>24</v>
      </c>
      <c r="E103" s="72"/>
      <c r="F103" s="72">
        <f>D103*E103</f>
        <v>0</v>
      </c>
      <c r="G103" s="73" t="s">
        <v>53</v>
      </c>
    </row>
    <row r="104" spans="1:8" ht="76.5">
      <c r="A104" s="435">
        <v>6</v>
      </c>
      <c r="B104" s="385" t="s">
        <v>332</v>
      </c>
      <c r="C104" s="144"/>
      <c r="D104" s="72"/>
      <c r="E104" s="72"/>
      <c r="F104" s="72"/>
      <c r="G104" s="73"/>
    </row>
    <row r="105" spans="1:8">
      <c r="A105" s="429"/>
      <c r="B105" s="113" t="s">
        <v>91</v>
      </c>
      <c r="C105" s="144" t="s">
        <v>10</v>
      </c>
      <c r="D105" s="72">
        <v>1.9</v>
      </c>
      <c r="E105" s="72"/>
      <c r="F105" s="72">
        <f t="shared" ref="F105:F106" si="30">D105*E105</f>
        <v>0</v>
      </c>
      <c r="G105" s="73" t="s">
        <v>53</v>
      </c>
    </row>
    <row r="106" spans="1:8">
      <c r="A106" s="429"/>
      <c r="B106" s="113" t="s">
        <v>92</v>
      </c>
      <c r="C106" s="144" t="s">
        <v>12</v>
      </c>
      <c r="D106" s="72">
        <v>190</v>
      </c>
      <c r="E106" s="72"/>
      <c r="F106" s="72">
        <f t="shared" si="30"/>
        <v>0</v>
      </c>
      <c r="G106" s="73" t="s">
        <v>53</v>
      </c>
    </row>
    <row r="107" spans="1:8">
      <c r="A107" s="430"/>
      <c r="B107" s="113" t="s">
        <v>13</v>
      </c>
      <c r="C107" s="100" t="s">
        <v>38</v>
      </c>
      <c r="D107" s="72">
        <v>8.5</v>
      </c>
      <c r="E107" s="72"/>
      <c r="F107" s="72">
        <f>D107*E107</f>
        <v>0</v>
      </c>
      <c r="G107" s="73" t="s">
        <v>53</v>
      </c>
    </row>
    <row r="108" spans="1:8">
      <c r="A108" s="93"/>
      <c r="B108" s="94"/>
      <c r="C108" s="118"/>
      <c r="D108" s="76"/>
      <c r="E108" s="76"/>
      <c r="F108" s="76"/>
      <c r="G108" s="96"/>
    </row>
    <row r="109" spans="1:8">
      <c r="A109" s="22" t="s">
        <v>90</v>
      </c>
      <c r="B109" s="84" t="s">
        <v>14</v>
      </c>
      <c r="C109" s="54" t="s">
        <v>8</v>
      </c>
      <c r="D109" s="55"/>
      <c r="E109" s="56"/>
      <c r="F109" s="58">
        <f>SUM(F90:F108)</f>
        <v>0</v>
      </c>
      <c r="G109" s="82"/>
      <c r="H109" s="19"/>
    </row>
    <row r="110" spans="1:8">
      <c r="A110" s="15"/>
      <c r="B110" s="59"/>
      <c r="C110" s="16"/>
      <c r="D110" s="17"/>
      <c r="E110" s="18"/>
      <c r="F110" s="19"/>
      <c r="G110" s="19"/>
      <c r="H110" s="19"/>
    </row>
    <row r="111" spans="1:8">
      <c r="A111" s="21" t="s">
        <v>131</v>
      </c>
      <c r="B111" s="83" t="s">
        <v>17</v>
      </c>
      <c r="C111" s="11"/>
      <c r="D111" s="28"/>
      <c r="E111" s="28"/>
      <c r="F111" s="28"/>
      <c r="G111" s="29"/>
    </row>
    <row r="112" spans="1:8">
      <c r="A112" s="114"/>
      <c r="B112" s="115"/>
      <c r="C112" s="116"/>
      <c r="D112" s="89"/>
      <c r="E112" s="89"/>
      <c r="F112" s="89"/>
      <c r="G112" s="90"/>
    </row>
    <row r="113" spans="1:7" ht="153">
      <c r="A113" s="353">
        <v>2</v>
      </c>
      <c r="B113" s="354" t="s">
        <v>196</v>
      </c>
      <c r="C113" s="352" t="s">
        <v>52</v>
      </c>
      <c r="D113" s="335">
        <v>1</v>
      </c>
      <c r="E113" s="338"/>
      <c r="F113" s="338">
        <f>D113*E113</f>
        <v>0</v>
      </c>
      <c r="G113" s="339" t="s">
        <v>67</v>
      </c>
    </row>
    <row r="114" spans="1:7" ht="51">
      <c r="A114" s="67">
        <v>3</v>
      </c>
      <c r="B114" s="145" t="s">
        <v>106</v>
      </c>
      <c r="C114" s="144" t="s">
        <v>10</v>
      </c>
      <c r="D114" s="72">
        <v>11</v>
      </c>
      <c r="E114" s="72"/>
      <c r="F114" s="72">
        <f t="shared" ref="F114" si="31">D114*E114</f>
        <v>0</v>
      </c>
      <c r="G114" s="73" t="s">
        <v>53</v>
      </c>
    </row>
    <row r="115" spans="1:7" ht="114.75">
      <c r="A115" s="410">
        <v>4</v>
      </c>
      <c r="B115" s="145" t="s">
        <v>195</v>
      </c>
      <c r="C115" s="144"/>
      <c r="D115" s="72"/>
      <c r="E115" s="72"/>
      <c r="F115" s="72"/>
      <c r="G115" s="73"/>
    </row>
    <row r="116" spans="1:7">
      <c r="A116" s="432"/>
      <c r="B116" s="145" t="s">
        <v>107</v>
      </c>
      <c r="C116" s="100" t="s">
        <v>38</v>
      </c>
      <c r="D116" s="72">
        <v>40</v>
      </c>
      <c r="E116" s="72"/>
      <c r="F116" s="72">
        <f t="shared" ref="F116" si="32">D116*E116</f>
        <v>0</v>
      </c>
      <c r="G116" s="73" t="s">
        <v>53</v>
      </c>
    </row>
    <row r="117" spans="1:7">
      <c r="A117" s="433"/>
      <c r="B117" s="145" t="s">
        <v>108</v>
      </c>
      <c r="C117" s="144" t="s">
        <v>10</v>
      </c>
      <c r="D117" s="72">
        <v>20</v>
      </c>
      <c r="E117" s="72"/>
      <c r="F117" s="72">
        <f t="shared" ref="F117:F118" si="33">D117*E117</f>
        <v>0</v>
      </c>
      <c r="G117" s="73" t="s">
        <v>53</v>
      </c>
    </row>
    <row r="118" spans="1:7" ht="25.5">
      <c r="A118" s="67">
        <v>5</v>
      </c>
      <c r="B118" s="145" t="s">
        <v>109</v>
      </c>
      <c r="C118" s="100" t="s">
        <v>38</v>
      </c>
      <c r="D118" s="72">
        <v>75</v>
      </c>
      <c r="E118" s="72"/>
      <c r="F118" s="72">
        <f t="shared" si="33"/>
        <v>0</v>
      </c>
      <c r="G118" s="73" t="s">
        <v>53</v>
      </c>
    </row>
    <row r="119" spans="1:7" ht="127.5">
      <c r="A119" s="67">
        <v>6</v>
      </c>
      <c r="B119" s="145" t="s">
        <v>110</v>
      </c>
      <c r="C119" s="100" t="s">
        <v>18</v>
      </c>
      <c r="D119" s="72">
        <v>40</v>
      </c>
      <c r="E119" s="72"/>
      <c r="F119" s="72">
        <f>D119*E119</f>
        <v>0</v>
      </c>
      <c r="G119" s="73" t="s">
        <v>53</v>
      </c>
    </row>
    <row r="120" spans="1:7" ht="127.5">
      <c r="A120" s="410">
        <v>8</v>
      </c>
      <c r="B120" s="145" t="s">
        <v>112</v>
      </c>
      <c r="C120" s="100"/>
      <c r="D120" s="72"/>
      <c r="E120" s="72"/>
      <c r="F120" s="72"/>
      <c r="G120" s="73"/>
    </row>
    <row r="121" spans="1:7">
      <c r="A121" s="411"/>
      <c r="B121" s="145" t="s">
        <v>113</v>
      </c>
      <c r="C121" s="100" t="s">
        <v>38</v>
      </c>
      <c r="D121" s="72">
        <v>1950</v>
      </c>
      <c r="E121" s="72"/>
      <c r="F121" s="72">
        <f t="shared" ref="F121:F125" si="34">D121*E121</f>
        <v>0</v>
      </c>
      <c r="G121" s="73" t="s">
        <v>53</v>
      </c>
    </row>
    <row r="122" spans="1:7">
      <c r="A122" s="411"/>
      <c r="B122" s="145" t="s">
        <v>82</v>
      </c>
      <c r="C122" s="100" t="s">
        <v>38</v>
      </c>
      <c r="D122" s="72">
        <v>335</v>
      </c>
      <c r="E122" s="72"/>
      <c r="F122" s="72">
        <f t="shared" si="34"/>
        <v>0</v>
      </c>
      <c r="G122" s="73" t="s">
        <v>53</v>
      </c>
    </row>
    <row r="123" spans="1:7">
      <c r="A123" s="411"/>
      <c r="B123" s="71" t="s">
        <v>80</v>
      </c>
      <c r="C123" s="92" t="s">
        <v>19</v>
      </c>
      <c r="D123" s="72">
        <v>780</v>
      </c>
      <c r="E123" s="72"/>
      <c r="F123" s="72">
        <f t="shared" si="34"/>
        <v>0</v>
      </c>
      <c r="G123" s="73" t="s">
        <v>53</v>
      </c>
    </row>
    <row r="124" spans="1:7">
      <c r="A124" s="411"/>
      <c r="B124" s="71" t="s">
        <v>81</v>
      </c>
      <c r="C124" s="92" t="s">
        <v>19</v>
      </c>
      <c r="D124" s="72">
        <v>245</v>
      </c>
      <c r="E124" s="72"/>
      <c r="F124" s="72">
        <f t="shared" si="34"/>
        <v>0</v>
      </c>
      <c r="G124" s="73" t="s">
        <v>53</v>
      </c>
    </row>
    <row r="125" spans="1:7">
      <c r="A125" s="412"/>
      <c r="B125" s="145" t="s">
        <v>123</v>
      </c>
      <c r="C125" s="100" t="s">
        <v>38</v>
      </c>
      <c r="D125" s="72">
        <v>25</v>
      </c>
      <c r="E125" s="72"/>
      <c r="F125" s="72">
        <f t="shared" si="34"/>
        <v>0</v>
      </c>
      <c r="G125" s="73" t="s">
        <v>53</v>
      </c>
    </row>
    <row r="126" spans="1:7" ht="51">
      <c r="A126" s="154">
        <v>9</v>
      </c>
      <c r="B126" s="145" t="s">
        <v>194</v>
      </c>
      <c r="C126" s="100" t="s">
        <v>38</v>
      </c>
      <c r="D126" s="72">
        <v>500</v>
      </c>
      <c r="E126" s="72"/>
      <c r="F126" s="72">
        <f t="shared" ref="F126" si="35">D126*E126</f>
        <v>0</v>
      </c>
      <c r="G126" s="73" t="s">
        <v>53</v>
      </c>
    </row>
    <row r="127" spans="1:7" ht="204">
      <c r="A127" s="410">
        <v>10</v>
      </c>
      <c r="B127" s="145" t="s">
        <v>121</v>
      </c>
      <c r="C127" s="100"/>
      <c r="D127" s="72"/>
      <c r="E127" s="72"/>
      <c r="F127" s="72"/>
      <c r="G127" s="73"/>
    </row>
    <row r="128" spans="1:7" ht="108" customHeight="1">
      <c r="A128" s="432"/>
      <c r="B128" s="145" t="s">
        <v>120</v>
      </c>
      <c r="C128" s="100"/>
      <c r="D128" s="72"/>
      <c r="E128" s="72"/>
      <c r="F128" s="72"/>
      <c r="G128" s="73"/>
    </row>
    <row r="129" spans="1:12" ht="132" customHeight="1">
      <c r="A129" s="432"/>
      <c r="B129" s="145" t="s">
        <v>122</v>
      </c>
      <c r="C129" s="100"/>
      <c r="D129" s="72"/>
      <c r="E129" s="72"/>
      <c r="F129" s="72"/>
      <c r="G129" s="73"/>
    </row>
    <row r="130" spans="1:12">
      <c r="A130" s="432"/>
      <c r="B130" s="145" t="s">
        <v>114</v>
      </c>
      <c r="C130" s="100" t="s">
        <v>38</v>
      </c>
      <c r="D130" s="72">
        <v>2260</v>
      </c>
      <c r="E130" s="72"/>
      <c r="F130" s="72">
        <f t="shared" ref="F130:F136" si="36">D130*E130</f>
        <v>0</v>
      </c>
      <c r="G130" s="73" t="s">
        <v>53</v>
      </c>
    </row>
    <row r="131" spans="1:12">
      <c r="A131" s="432"/>
      <c r="B131" s="145" t="s">
        <v>115</v>
      </c>
      <c r="C131" s="100" t="s">
        <v>52</v>
      </c>
      <c r="D131" s="72">
        <v>52</v>
      </c>
      <c r="E131" s="72"/>
      <c r="F131" s="72">
        <f t="shared" si="36"/>
        <v>0</v>
      </c>
      <c r="G131" s="73" t="s">
        <v>53</v>
      </c>
    </row>
    <row r="132" spans="1:12">
      <c r="A132" s="432"/>
      <c r="B132" s="145" t="s">
        <v>116</v>
      </c>
      <c r="C132" s="100" t="s">
        <v>52</v>
      </c>
      <c r="D132" s="72">
        <v>70</v>
      </c>
      <c r="E132" s="72"/>
      <c r="F132" s="72">
        <f t="shared" si="36"/>
        <v>0</v>
      </c>
      <c r="G132" s="73" t="s">
        <v>53</v>
      </c>
    </row>
    <row r="133" spans="1:12">
      <c r="A133" s="432"/>
      <c r="B133" s="145" t="s">
        <v>125</v>
      </c>
      <c r="C133" s="100" t="s">
        <v>52</v>
      </c>
      <c r="D133" s="72">
        <v>335</v>
      </c>
      <c r="E133" s="72"/>
      <c r="F133" s="72">
        <f t="shared" ref="F133" si="37">D133*E133</f>
        <v>0</v>
      </c>
      <c r="G133" s="73" t="s">
        <v>53</v>
      </c>
    </row>
    <row r="134" spans="1:12">
      <c r="A134" s="432"/>
      <c r="B134" s="145" t="s">
        <v>117</v>
      </c>
      <c r="C134" s="100" t="s">
        <v>52</v>
      </c>
      <c r="D134" s="72">
        <v>285</v>
      </c>
      <c r="E134" s="72"/>
      <c r="F134" s="72">
        <f t="shared" si="36"/>
        <v>0</v>
      </c>
      <c r="G134" s="73" t="s">
        <v>53</v>
      </c>
    </row>
    <row r="135" spans="1:12">
      <c r="A135" s="432"/>
      <c r="B135" s="145" t="s">
        <v>118</v>
      </c>
      <c r="C135" s="100" t="s">
        <v>52</v>
      </c>
      <c r="D135" s="72">
        <v>350</v>
      </c>
      <c r="E135" s="72"/>
      <c r="F135" s="72">
        <f t="shared" si="36"/>
        <v>0</v>
      </c>
      <c r="G135" s="73" t="s">
        <v>53</v>
      </c>
    </row>
    <row r="136" spans="1:12">
      <c r="A136" s="432"/>
      <c r="B136" s="145" t="s">
        <v>119</v>
      </c>
      <c r="C136" s="100" t="s">
        <v>52</v>
      </c>
      <c r="D136" s="72">
        <v>640</v>
      </c>
      <c r="E136" s="72"/>
      <c r="F136" s="72">
        <f t="shared" si="36"/>
        <v>0</v>
      </c>
      <c r="G136" s="73" t="s">
        <v>53</v>
      </c>
    </row>
    <row r="137" spans="1:12">
      <c r="A137" s="433"/>
      <c r="B137" s="145" t="s">
        <v>177</v>
      </c>
      <c r="C137" s="100" t="s">
        <v>52</v>
      </c>
      <c r="D137" s="72">
        <v>215</v>
      </c>
      <c r="E137" s="72"/>
      <c r="F137" s="72">
        <f t="shared" ref="F137" si="38">D137*E137</f>
        <v>0</v>
      </c>
      <c r="G137" s="73" t="s">
        <v>53</v>
      </c>
    </row>
    <row r="138" spans="1:12" ht="270.75" customHeight="1">
      <c r="A138" s="67">
        <v>11</v>
      </c>
      <c r="B138" s="145" t="s">
        <v>124</v>
      </c>
      <c r="C138" s="100" t="s">
        <v>38</v>
      </c>
      <c r="D138" s="72">
        <v>25</v>
      </c>
      <c r="E138" s="72"/>
      <c r="F138" s="72">
        <f t="shared" ref="F138" si="39">D138*E138</f>
        <v>0</v>
      </c>
      <c r="G138" s="73" t="s">
        <v>53</v>
      </c>
    </row>
    <row r="139" spans="1:12">
      <c r="A139" s="93"/>
      <c r="B139" s="94"/>
      <c r="C139" s="95"/>
      <c r="D139" s="76"/>
      <c r="E139" s="76"/>
      <c r="F139" s="76"/>
      <c r="G139" s="96"/>
    </row>
    <row r="140" spans="1:12">
      <c r="A140" s="22" t="s">
        <v>111</v>
      </c>
      <c r="B140" s="83" t="s">
        <v>17</v>
      </c>
      <c r="C140" s="54" t="s">
        <v>8</v>
      </c>
      <c r="D140" s="55"/>
      <c r="E140" s="56"/>
      <c r="F140" s="58">
        <f>SUM(F113:F139)</f>
        <v>0</v>
      </c>
      <c r="G140" s="82"/>
      <c r="H140" s="19"/>
    </row>
    <row r="141" spans="1:12">
      <c r="A141" s="15"/>
      <c r="B141" s="12"/>
      <c r="C141" s="16"/>
      <c r="D141" s="17"/>
      <c r="E141" s="18"/>
      <c r="F141" s="19"/>
      <c r="G141" s="19"/>
      <c r="H141" s="19"/>
    </row>
    <row r="142" spans="1:12" s="30" customFormat="1">
      <c r="A142" s="21" t="s">
        <v>130</v>
      </c>
      <c r="B142" s="83" t="s">
        <v>127</v>
      </c>
      <c r="C142" s="11"/>
      <c r="D142" s="28"/>
      <c r="E142" s="28"/>
      <c r="F142" s="28"/>
      <c r="G142" s="29"/>
      <c r="H142" s="4"/>
      <c r="I142" s="5"/>
      <c r="J142" s="5"/>
      <c r="K142" s="5"/>
      <c r="L142" s="5"/>
    </row>
    <row r="143" spans="1:12" s="30" customFormat="1">
      <c r="A143" s="86"/>
      <c r="B143" s="87"/>
      <c r="C143" s="88"/>
      <c r="D143" s="89"/>
      <c r="E143" s="89"/>
      <c r="F143" s="89"/>
      <c r="G143" s="90"/>
      <c r="H143" s="4"/>
      <c r="I143" s="5"/>
      <c r="J143" s="5"/>
      <c r="K143" s="5"/>
      <c r="L143" s="5"/>
    </row>
    <row r="144" spans="1:12" s="30" customFormat="1" ht="101.25" customHeight="1">
      <c r="A144" s="135">
        <v>1</v>
      </c>
      <c r="B144" s="91" t="s">
        <v>190</v>
      </c>
      <c r="C144" s="100" t="s">
        <v>38</v>
      </c>
      <c r="D144" s="72">
        <v>38</v>
      </c>
      <c r="E144" s="72"/>
      <c r="F144" s="72">
        <f t="shared" ref="F144:F146" si="40">D144*E144</f>
        <v>0</v>
      </c>
      <c r="G144" s="73" t="s">
        <v>53</v>
      </c>
      <c r="H144" s="4"/>
      <c r="I144" s="5"/>
      <c r="J144" s="5"/>
      <c r="K144" s="5"/>
      <c r="L144" s="5"/>
    </row>
    <row r="145" spans="1:12" s="30" customFormat="1" ht="278.25" customHeight="1">
      <c r="A145" s="136">
        <v>2</v>
      </c>
      <c r="B145" s="91" t="s">
        <v>191</v>
      </c>
      <c r="C145" s="92" t="s">
        <v>18</v>
      </c>
      <c r="D145" s="72">
        <v>108</v>
      </c>
      <c r="E145" s="72"/>
      <c r="F145" s="72">
        <f t="shared" si="40"/>
        <v>0</v>
      </c>
      <c r="G145" s="73" t="s">
        <v>53</v>
      </c>
      <c r="H145" s="4"/>
      <c r="I145" s="5"/>
      <c r="J145" s="5"/>
      <c r="K145" s="5"/>
      <c r="L145" s="5"/>
    </row>
    <row r="146" spans="1:12" s="30" customFormat="1" ht="361.5" customHeight="1">
      <c r="A146" s="136">
        <v>3</v>
      </c>
      <c r="B146" s="142" t="s">
        <v>192</v>
      </c>
      <c r="C146" s="92" t="s">
        <v>52</v>
      </c>
      <c r="D146" s="72">
        <v>6</v>
      </c>
      <c r="E146" s="72"/>
      <c r="F146" s="72">
        <f t="shared" si="40"/>
        <v>0</v>
      </c>
      <c r="G146" s="73" t="s">
        <v>53</v>
      </c>
      <c r="H146" s="4"/>
      <c r="I146" s="5"/>
      <c r="J146" s="5"/>
      <c r="K146" s="5"/>
      <c r="L146" s="5"/>
    </row>
    <row r="147" spans="1:12" s="30" customFormat="1">
      <c r="A147" s="93"/>
      <c r="B147" s="94"/>
      <c r="C147" s="95"/>
      <c r="D147" s="76"/>
      <c r="E147" s="76"/>
      <c r="F147" s="76"/>
      <c r="G147" s="96"/>
      <c r="H147" s="4"/>
      <c r="I147" s="5"/>
      <c r="J147" s="5"/>
      <c r="K147" s="5"/>
      <c r="L147" s="5"/>
    </row>
    <row r="148" spans="1:12" s="30" customFormat="1">
      <c r="A148" s="21" t="s">
        <v>130</v>
      </c>
      <c r="B148" s="83" t="s">
        <v>42</v>
      </c>
      <c r="C148" s="54" t="s">
        <v>8</v>
      </c>
      <c r="D148" s="28"/>
      <c r="E148" s="28"/>
      <c r="F148" s="58">
        <f>SUM(F144:F147)</f>
        <v>0</v>
      </c>
      <c r="G148" s="82"/>
      <c r="H148" s="19"/>
      <c r="I148" s="5"/>
      <c r="J148" s="5"/>
      <c r="K148" s="5"/>
      <c r="L148" s="5"/>
    </row>
    <row r="149" spans="1:12" s="30" customFormat="1">
      <c r="A149" s="14"/>
      <c r="B149" s="12"/>
      <c r="C149" s="16"/>
      <c r="D149" s="4"/>
      <c r="E149" s="4"/>
      <c r="F149" s="19"/>
      <c r="G149" s="19"/>
      <c r="H149" s="19"/>
      <c r="I149" s="5"/>
      <c r="J149" s="5"/>
      <c r="K149" s="5"/>
      <c r="L149" s="5"/>
    </row>
    <row r="150" spans="1:12">
      <c r="A150" s="21" t="s">
        <v>134</v>
      </c>
      <c r="B150" s="83" t="s">
        <v>34</v>
      </c>
      <c r="C150" s="11"/>
      <c r="D150" s="28"/>
      <c r="E150" s="28"/>
      <c r="F150" s="28"/>
      <c r="G150" s="29"/>
    </row>
    <row r="151" spans="1:12">
      <c r="A151" s="97"/>
      <c r="B151" s="98"/>
      <c r="C151" s="99"/>
      <c r="D151" s="89"/>
      <c r="E151" s="89"/>
      <c r="F151" s="89"/>
      <c r="G151" s="90"/>
    </row>
    <row r="152" spans="1:12" ht="189.75" customHeight="1">
      <c r="A152" s="410">
        <v>1</v>
      </c>
      <c r="B152" s="386" t="s">
        <v>333</v>
      </c>
      <c r="C152" s="92"/>
      <c r="D152" s="72"/>
      <c r="E152" s="72"/>
      <c r="F152" s="72"/>
      <c r="G152" s="73"/>
    </row>
    <row r="153" spans="1:12">
      <c r="A153" s="411"/>
      <c r="B153" s="71" t="s">
        <v>136</v>
      </c>
      <c r="C153" s="92" t="s">
        <v>37</v>
      </c>
      <c r="D153" s="72">
        <v>1.5</v>
      </c>
      <c r="E153" s="72"/>
      <c r="F153" s="72">
        <f t="shared" ref="F153" si="41">D153*E153</f>
        <v>0</v>
      </c>
      <c r="G153" s="73" t="s">
        <v>53</v>
      </c>
    </row>
    <row r="154" spans="1:12">
      <c r="A154" s="411"/>
      <c r="B154" s="71" t="s">
        <v>138</v>
      </c>
      <c r="C154" s="92" t="s">
        <v>37</v>
      </c>
      <c r="D154" s="72">
        <v>1</v>
      </c>
      <c r="E154" s="72"/>
      <c r="F154" s="72">
        <f t="shared" ref="F154:F155" si="42">D154*E154</f>
        <v>0</v>
      </c>
      <c r="G154" s="73" t="s">
        <v>53</v>
      </c>
    </row>
    <row r="155" spans="1:12">
      <c r="A155" s="412"/>
      <c r="B155" s="74" t="s">
        <v>137</v>
      </c>
      <c r="C155" s="92" t="s">
        <v>12</v>
      </c>
      <c r="D155" s="72">
        <v>80</v>
      </c>
      <c r="E155" s="72"/>
      <c r="F155" s="72">
        <f t="shared" si="42"/>
        <v>0</v>
      </c>
      <c r="G155" s="73" t="s">
        <v>53</v>
      </c>
    </row>
    <row r="156" spans="1:12" ht="311.25" customHeight="1">
      <c r="A156" s="410">
        <v>2</v>
      </c>
      <c r="B156" s="74" t="s">
        <v>139</v>
      </c>
      <c r="C156" s="92"/>
      <c r="D156" s="72"/>
      <c r="E156" s="72"/>
      <c r="F156" s="72"/>
      <c r="G156" s="73"/>
    </row>
    <row r="157" spans="1:12">
      <c r="A157" s="411"/>
      <c r="B157" s="91" t="s">
        <v>35</v>
      </c>
      <c r="C157" s="92" t="s">
        <v>37</v>
      </c>
      <c r="D157" s="72">
        <v>17</v>
      </c>
      <c r="E157" s="72"/>
      <c r="F157" s="72">
        <f t="shared" ref="F157:F158" si="43">D157*E157</f>
        <v>0</v>
      </c>
      <c r="G157" s="73" t="s">
        <v>53</v>
      </c>
    </row>
    <row r="158" spans="1:12">
      <c r="A158" s="411"/>
      <c r="B158" s="91" t="s">
        <v>36</v>
      </c>
      <c r="C158" s="92" t="s">
        <v>37</v>
      </c>
      <c r="D158" s="72">
        <v>2</v>
      </c>
      <c r="E158" s="72"/>
      <c r="F158" s="72">
        <f t="shared" si="43"/>
        <v>0</v>
      </c>
      <c r="G158" s="73" t="s">
        <v>53</v>
      </c>
    </row>
    <row r="159" spans="1:12" ht="183.75" customHeight="1">
      <c r="A159" s="416">
        <v>3</v>
      </c>
      <c r="B159" s="381" t="s">
        <v>334</v>
      </c>
      <c r="C159" s="92"/>
      <c r="D159" s="72"/>
      <c r="E159" s="72"/>
      <c r="F159" s="72"/>
      <c r="G159" s="73"/>
    </row>
    <row r="160" spans="1:12">
      <c r="A160" s="417"/>
      <c r="B160" s="91" t="s">
        <v>140</v>
      </c>
      <c r="C160" s="92" t="s">
        <v>37</v>
      </c>
      <c r="D160" s="72">
        <v>16</v>
      </c>
      <c r="E160" s="72"/>
      <c r="F160" s="72">
        <f t="shared" ref="F160:F176" si="44">D160*E160</f>
        <v>0</v>
      </c>
      <c r="G160" s="73" t="s">
        <v>53</v>
      </c>
    </row>
    <row r="161" spans="1:7">
      <c r="A161" s="417"/>
      <c r="B161" s="91" t="s">
        <v>144</v>
      </c>
      <c r="C161" s="92" t="s">
        <v>37</v>
      </c>
      <c r="D161" s="72">
        <v>2.7</v>
      </c>
      <c r="E161" s="72"/>
      <c r="F161" s="72">
        <f t="shared" ref="F161" si="45">D161*E161</f>
        <v>0</v>
      </c>
      <c r="G161" s="73" t="s">
        <v>53</v>
      </c>
    </row>
    <row r="162" spans="1:7">
      <c r="A162" s="417"/>
      <c r="B162" s="91" t="s">
        <v>141</v>
      </c>
      <c r="C162" s="92" t="s">
        <v>37</v>
      </c>
      <c r="D162" s="72">
        <v>3</v>
      </c>
      <c r="E162" s="72"/>
      <c r="F162" s="72">
        <f t="shared" si="44"/>
        <v>0</v>
      </c>
      <c r="G162" s="73" t="s">
        <v>53</v>
      </c>
    </row>
    <row r="163" spans="1:7">
      <c r="A163" s="417"/>
      <c r="B163" s="91" t="s">
        <v>142</v>
      </c>
      <c r="C163" s="92" t="s">
        <v>37</v>
      </c>
      <c r="D163" s="72">
        <v>0.38</v>
      </c>
      <c r="E163" s="72"/>
      <c r="F163" s="72">
        <f t="shared" ref="F163:F167" si="46">D163*E163</f>
        <v>0</v>
      </c>
      <c r="G163" s="73" t="s">
        <v>53</v>
      </c>
    </row>
    <row r="164" spans="1:7">
      <c r="A164" s="417"/>
      <c r="B164" s="91" t="s">
        <v>143</v>
      </c>
      <c r="C164" s="92" t="s">
        <v>37</v>
      </c>
      <c r="D164" s="72">
        <v>0.66</v>
      </c>
      <c r="E164" s="72"/>
      <c r="F164" s="72">
        <f t="shared" si="46"/>
        <v>0</v>
      </c>
      <c r="G164" s="73" t="s">
        <v>53</v>
      </c>
    </row>
    <row r="165" spans="1:7">
      <c r="A165" s="417"/>
      <c r="B165" s="91" t="s">
        <v>145</v>
      </c>
      <c r="C165" s="92" t="s">
        <v>37</v>
      </c>
      <c r="D165" s="72">
        <v>7.1</v>
      </c>
      <c r="E165" s="72"/>
      <c r="F165" s="72">
        <f t="shared" si="46"/>
        <v>0</v>
      </c>
      <c r="G165" s="73" t="s">
        <v>53</v>
      </c>
    </row>
    <row r="166" spans="1:7">
      <c r="A166" s="417"/>
      <c r="B166" s="91" t="s">
        <v>146</v>
      </c>
      <c r="C166" s="92" t="s">
        <v>37</v>
      </c>
      <c r="D166" s="72">
        <v>2.85</v>
      </c>
      <c r="E166" s="72"/>
      <c r="F166" s="72">
        <f t="shared" si="46"/>
        <v>0</v>
      </c>
      <c r="G166" s="73" t="s">
        <v>53</v>
      </c>
    </row>
    <row r="167" spans="1:7">
      <c r="A167" s="417"/>
      <c r="B167" s="91" t="s">
        <v>147</v>
      </c>
      <c r="C167" s="92" t="s">
        <v>37</v>
      </c>
      <c r="D167" s="72">
        <v>0.9</v>
      </c>
      <c r="E167" s="72"/>
      <c r="F167" s="72">
        <f t="shared" si="46"/>
        <v>0</v>
      </c>
      <c r="G167" s="73" t="s">
        <v>53</v>
      </c>
    </row>
    <row r="168" spans="1:7">
      <c r="A168" s="417"/>
      <c r="B168" s="91" t="s">
        <v>148</v>
      </c>
      <c r="C168" s="92" t="s">
        <v>18</v>
      </c>
      <c r="D168" s="72">
        <v>45</v>
      </c>
      <c r="E168" s="72"/>
      <c r="F168" s="72">
        <f t="shared" si="44"/>
        <v>0</v>
      </c>
      <c r="G168" s="73" t="s">
        <v>53</v>
      </c>
    </row>
    <row r="169" spans="1:7" ht="242.25" customHeight="1">
      <c r="A169" s="415">
        <v>4</v>
      </c>
      <c r="B169" s="381" t="s">
        <v>329</v>
      </c>
      <c r="C169" s="92"/>
      <c r="D169" s="72"/>
      <c r="E169" s="72"/>
      <c r="F169" s="72"/>
      <c r="G169" s="73"/>
    </row>
    <row r="170" spans="1:7" ht="27" customHeight="1">
      <c r="A170" s="411"/>
      <c r="B170" s="342" t="s">
        <v>335</v>
      </c>
      <c r="C170" s="92" t="s">
        <v>12</v>
      </c>
      <c r="D170" s="72">
        <v>510</v>
      </c>
      <c r="E170" s="72"/>
      <c r="F170" s="72">
        <f t="shared" ref="F170:F173" si="47">D170*E170</f>
        <v>0</v>
      </c>
      <c r="G170" s="73" t="s">
        <v>53</v>
      </c>
    </row>
    <row r="171" spans="1:7">
      <c r="A171" s="411"/>
      <c r="B171" s="91" t="s">
        <v>45</v>
      </c>
      <c r="C171" s="92" t="s">
        <v>12</v>
      </c>
      <c r="D171" s="72">
        <v>510</v>
      </c>
      <c r="E171" s="72"/>
      <c r="F171" s="72">
        <f t="shared" si="47"/>
        <v>0</v>
      </c>
      <c r="G171" s="73" t="s">
        <v>53</v>
      </c>
    </row>
    <row r="172" spans="1:7">
      <c r="A172" s="411"/>
      <c r="B172" s="91" t="s">
        <v>157</v>
      </c>
      <c r="C172" s="92" t="s">
        <v>12</v>
      </c>
      <c r="D172" s="72">
        <v>735</v>
      </c>
      <c r="E172" s="72"/>
      <c r="F172" s="72">
        <f t="shared" si="47"/>
        <v>0</v>
      </c>
      <c r="G172" s="73" t="s">
        <v>53</v>
      </c>
    </row>
    <row r="173" spans="1:7">
      <c r="A173" s="412"/>
      <c r="B173" s="91" t="s">
        <v>158</v>
      </c>
      <c r="C173" s="92" t="s">
        <v>52</v>
      </c>
      <c r="D173" s="72">
        <v>850</v>
      </c>
      <c r="E173" s="72"/>
      <c r="F173" s="72">
        <f t="shared" si="47"/>
        <v>0</v>
      </c>
      <c r="G173" s="73" t="s">
        <v>53</v>
      </c>
    </row>
    <row r="174" spans="1:7" ht="76.5">
      <c r="A174" s="70">
        <v>5</v>
      </c>
      <c r="B174" s="91" t="s">
        <v>149</v>
      </c>
      <c r="C174" s="72" t="s">
        <v>9</v>
      </c>
      <c r="D174" s="72">
        <v>55</v>
      </c>
      <c r="E174" s="72"/>
      <c r="F174" s="72">
        <f t="shared" si="44"/>
        <v>0</v>
      </c>
      <c r="G174" s="73" t="s">
        <v>53</v>
      </c>
    </row>
    <row r="175" spans="1:7" ht="76.5">
      <c r="A175" s="70">
        <v>6</v>
      </c>
      <c r="B175" s="91" t="s">
        <v>43</v>
      </c>
      <c r="C175" s="72" t="s">
        <v>9</v>
      </c>
      <c r="D175" s="72">
        <v>55</v>
      </c>
      <c r="E175" s="72"/>
      <c r="F175" s="72">
        <f t="shared" si="44"/>
        <v>0</v>
      </c>
      <c r="G175" s="73" t="s">
        <v>53</v>
      </c>
    </row>
    <row r="176" spans="1:7" ht="69" customHeight="1">
      <c r="A176" s="70">
        <v>7</v>
      </c>
      <c r="B176" s="91" t="s">
        <v>44</v>
      </c>
      <c r="C176" s="72" t="s">
        <v>9</v>
      </c>
      <c r="D176" s="72">
        <v>55</v>
      </c>
      <c r="E176" s="72"/>
      <c r="F176" s="72">
        <f t="shared" si="44"/>
        <v>0</v>
      </c>
      <c r="G176" s="73" t="s">
        <v>53</v>
      </c>
    </row>
    <row r="177" spans="1:12" ht="165.75">
      <c r="A177" s="70">
        <v>8</v>
      </c>
      <c r="B177" s="91" t="s">
        <v>152</v>
      </c>
      <c r="C177" s="72" t="s">
        <v>9</v>
      </c>
      <c r="D177" s="72">
        <v>670</v>
      </c>
      <c r="E177" s="72"/>
      <c r="F177" s="72">
        <f t="shared" ref="F177" si="48">D177*E177</f>
        <v>0</v>
      </c>
      <c r="G177" s="73" t="s">
        <v>53</v>
      </c>
    </row>
    <row r="178" spans="1:12" ht="153">
      <c r="A178" s="70">
        <v>9</v>
      </c>
      <c r="B178" s="91" t="s">
        <v>151</v>
      </c>
      <c r="C178" s="72" t="s">
        <v>9</v>
      </c>
      <c r="D178" s="72">
        <v>670</v>
      </c>
      <c r="E178" s="72"/>
      <c r="F178" s="72">
        <f t="shared" ref="F178" si="49">D178*E178</f>
        <v>0</v>
      </c>
      <c r="G178" s="73" t="s">
        <v>53</v>
      </c>
    </row>
    <row r="179" spans="1:12" ht="165.75">
      <c r="A179" s="70">
        <v>10</v>
      </c>
      <c r="B179" s="91" t="s">
        <v>150</v>
      </c>
      <c r="C179" s="72" t="s">
        <v>9</v>
      </c>
      <c r="D179" s="72">
        <v>320</v>
      </c>
      <c r="E179" s="72"/>
      <c r="F179" s="72">
        <f t="shared" ref="F179" si="50">D179*E179</f>
        <v>0</v>
      </c>
      <c r="G179" s="73" t="s">
        <v>53</v>
      </c>
    </row>
    <row r="180" spans="1:12" ht="114.75">
      <c r="A180" s="410">
        <v>11</v>
      </c>
      <c r="B180" s="91" t="s">
        <v>156</v>
      </c>
      <c r="C180" s="72"/>
      <c r="D180" s="72"/>
      <c r="E180" s="72"/>
      <c r="F180" s="72"/>
      <c r="G180" s="73"/>
    </row>
    <row r="181" spans="1:12">
      <c r="A181" s="411"/>
      <c r="B181" s="91" t="s">
        <v>153</v>
      </c>
      <c r="C181" s="72" t="s">
        <v>9</v>
      </c>
      <c r="D181" s="72">
        <v>28</v>
      </c>
      <c r="E181" s="72"/>
      <c r="F181" s="72">
        <f t="shared" ref="F181:F182" si="51">D181*E181</f>
        <v>0</v>
      </c>
      <c r="G181" s="73" t="s">
        <v>53</v>
      </c>
    </row>
    <row r="182" spans="1:12">
      <c r="A182" s="412"/>
      <c r="B182" s="91" t="s">
        <v>154</v>
      </c>
      <c r="C182" s="72" t="s">
        <v>9</v>
      </c>
      <c r="D182" s="72">
        <v>28</v>
      </c>
      <c r="E182" s="72"/>
      <c r="F182" s="72">
        <f t="shared" si="51"/>
        <v>0</v>
      </c>
      <c r="G182" s="73" t="s">
        <v>53</v>
      </c>
    </row>
    <row r="183" spans="1:12" ht="63.75">
      <c r="A183" s="70">
        <v>12</v>
      </c>
      <c r="B183" s="91" t="s">
        <v>155</v>
      </c>
      <c r="C183" s="72" t="s">
        <v>9</v>
      </c>
      <c r="D183" s="72">
        <v>25</v>
      </c>
      <c r="E183" s="72"/>
      <c r="F183" s="72">
        <f t="shared" ref="F183" si="52">D183*E183</f>
        <v>0</v>
      </c>
      <c r="G183" s="73" t="s">
        <v>53</v>
      </c>
    </row>
    <row r="184" spans="1:12">
      <c r="A184" s="110"/>
      <c r="B184" s="111"/>
      <c r="C184" s="112"/>
      <c r="D184" s="79"/>
      <c r="E184" s="79"/>
      <c r="F184" s="79"/>
      <c r="G184" s="77"/>
    </row>
    <row r="185" spans="1:12">
      <c r="A185" s="21" t="s">
        <v>134</v>
      </c>
      <c r="B185" s="83" t="s">
        <v>34</v>
      </c>
      <c r="C185" s="54" t="s">
        <v>8</v>
      </c>
      <c r="D185" s="28"/>
      <c r="E185" s="28"/>
      <c r="F185" s="58">
        <f>SUM(F152:F184)</f>
        <v>0</v>
      </c>
      <c r="G185" s="82"/>
      <c r="H185" s="19"/>
    </row>
    <row r="186" spans="1:12">
      <c r="A186" s="15"/>
      <c r="B186" s="12"/>
      <c r="C186" s="16"/>
      <c r="D186" s="17"/>
      <c r="E186" s="18"/>
      <c r="F186" s="19"/>
      <c r="G186" s="19"/>
      <c r="H186" s="19"/>
    </row>
    <row r="187" spans="1:12" s="30" customFormat="1">
      <c r="A187" s="345" t="s">
        <v>135</v>
      </c>
      <c r="B187" s="346" t="s">
        <v>24</v>
      </c>
      <c r="C187" s="347"/>
      <c r="D187" s="348"/>
      <c r="E187" s="348"/>
      <c r="F187" s="348"/>
      <c r="G187" s="349"/>
      <c r="H187" s="4"/>
      <c r="I187" s="5"/>
      <c r="J187" s="5"/>
      <c r="K187" s="5"/>
      <c r="L187" s="5"/>
    </row>
    <row r="188" spans="1:12" s="30" customFormat="1">
      <c r="A188" s="350"/>
      <c r="B188" s="351"/>
      <c r="C188" s="352"/>
      <c r="D188" s="335"/>
      <c r="E188" s="335"/>
      <c r="F188" s="335"/>
      <c r="G188" s="336"/>
      <c r="H188" s="4"/>
      <c r="I188" s="5"/>
      <c r="J188" s="5"/>
      <c r="K188" s="5"/>
      <c r="L188" s="5"/>
    </row>
    <row r="189" spans="1:12" s="30" customFormat="1" ht="153">
      <c r="A189" s="407">
        <v>1</v>
      </c>
      <c r="B189" s="351" t="s">
        <v>159</v>
      </c>
      <c r="C189" s="352"/>
      <c r="D189" s="335"/>
      <c r="E189" s="335"/>
      <c r="F189" s="335"/>
      <c r="G189" s="336"/>
      <c r="H189" s="4"/>
      <c r="I189" s="5"/>
      <c r="J189" s="5"/>
      <c r="K189" s="5"/>
      <c r="L189" s="5"/>
    </row>
    <row r="190" spans="1:12" s="30" customFormat="1">
      <c r="A190" s="408"/>
      <c r="B190" s="351" t="s">
        <v>160</v>
      </c>
      <c r="C190" s="338" t="s">
        <v>9</v>
      </c>
      <c r="D190" s="338">
        <v>210</v>
      </c>
      <c r="E190" s="338"/>
      <c r="F190" s="338">
        <f t="shared" ref="F190:F191" si="53">D190*E190</f>
        <v>0</v>
      </c>
      <c r="G190" s="339" t="s">
        <v>53</v>
      </c>
      <c r="H190" s="4"/>
      <c r="I190" s="5"/>
      <c r="J190" s="5"/>
      <c r="K190" s="5"/>
      <c r="L190" s="5"/>
    </row>
    <row r="191" spans="1:12" s="30" customFormat="1">
      <c r="A191" s="409"/>
      <c r="B191" s="351" t="s">
        <v>163</v>
      </c>
      <c r="C191" s="338" t="s">
        <v>9</v>
      </c>
      <c r="D191" s="338">
        <v>86</v>
      </c>
      <c r="E191" s="338"/>
      <c r="F191" s="338">
        <f t="shared" si="53"/>
        <v>0</v>
      </c>
      <c r="G191" s="339" t="s">
        <v>53</v>
      </c>
      <c r="H191" s="4"/>
      <c r="I191" s="5"/>
      <c r="J191" s="5"/>
      <c r="K191" s="5"/>
      <c r="L191" s="5"/>
    </row>
    <row r="192" spans="1:12" s="30" customFormat="1" ht="267.75">
      <c r="A192" s="407">
        <v>2</v>
      </c>
      <c r="B192" s="351" t="s">
        <v>161</v>
      </c>
      <c r="C192" s="352"/>
      <c r="D192" s="335"/>
      <c r="E192" s="335"/>
      <c r="F192" s="335"/>
      <c r="G192" s="336"/>
      <c r="H192" s="4"/>
      <c r="I192" s="5"/>
      <c r="J192" s="5"/>
      <c r="K192" s="5"/>
      <c r="L192" s="5"/>
    </row>
    <row r="193" spans="1:12" s="30" customFormat="1">
      <c r="A193" s="413"/>
      <c r="B193" s="351" t="s">
        <v>162</v>
      </c>
      <c r="C193" s="338" t="s">
        <v>9</v>
      </c>
      <c r="D193" s="338">
        <v>320</v>
      </c>
      <c r="E193" s="338"/>
      <c r="F193" s="338">
        <f t="shared" ref="F193:F194" si="54">D193*E193</f>
        <v>0</v>
      </c>
      <c r="G193" s="339" t="s">
        <v>53</v>
      </c>
      <c r="H193" s="4"/>
      <c r="I193" s="5"/>
      <c r="J193" s="5"/>
      <c r="K193" s="5"/>
      <c r="L193" s="5"/>
    </row>
    <row r="194" spans="1:12" s="30" customFormat="1">
      <c r="A194" s="414"/>
      <c r="B194" s="351" t="s">
        <v>164</v>
      </c>
      <c r="C194" s="338" t="s">
        <v>9</v>
      </c>
      <c r="D194" s="338">
        <v>20</v>
      </c>
      <c r="E194" s="338"/>
      <c r="F194" s="338">
        <f t="shared" si="54"/>
        <v>0</v>
      </c>
      <c r="G194" s="339" t="s">
        <v>53</v>
      </c>
      <c r="H194" s="4"/>
      <c r="I194" s="5"/>
      <c r="J194" s="5"/>
      <c r="K194" s="5"/>
      <c r="L194" s="5"/>
    </row>
    <row r="195" spans="1:12" s="30" customFormat="1">
      <c r="A195" s="110"/>
      <c r="B195" s="111"/>
      <c r="C195" s="112"/>
      <c r="D195" s="79"/>
      <c r="E195" s="79"/>
      <c r="F195" s="79"/>
      <c r="G195" s="77"/>
      <c r="H195" s="4"/>
      <c r="I195" s="5"/>
      <c r="J195" s="5"/>
      <c r="K195" s="5"/>
      <c r="L195" s="5"/>
    </row>
    <row r="196" spans="1:12" s="30" customFormat="1">
      <c r="A196" s="21" t="s">
        <v>135</v>
      </c>
      <c r="B196" s="83" t="s">
        <v>24</v>
      </c>
      <c r="C196" s="54" t="s">
        <v>8</v>
      </c>
      <c r="D196" s="28"/>
      <c r="E196" s="28"/>
      <c r="F196" s="58">
        <f>SUM(F189:F195)</f>
        <v>0</v>
      </c>
      <c r="G196" s="82"/>
      <c r="H196" s="19"/>
      <c r="I196" s="5"/>
      <c r="J196" s="5"/>
      <c r="K196" s="5"/>
      <c r="L196" s="5"/>
    </row>
    <row r="197" spans="1:12">
      <c r="A197" s="14"/>
      <c r="B197" s="12"/>
      <c r="C197" s="16"/>
    </row>
    <row r="198" spans="1:12" s="30" customFormat="1">
      <c r="A198" s="22" t="s">
        <v>128</v>
      </c>
      <c r="B198" s="83" t="s">
        <v>30</v>
      </c>
      <c r="C198" s="57"/>
      <c r="D198" s="55"/>
      <c r="E198" s="56"/>
      <c r="F198" s="58"/>
      <c r="G198" s="82"/>
      <c r="H198" s="19"/>
      <c r="I198" s="5"/>
      <c r="J198" s="5"/>
      <c r="K198" s="5"/>
      <c r="L198" s="5"/>
    </row>
    <row r="199" spans="1:12" s="30" customFormat="1">
      <c r="A199" s="97"/>
      <c r="B199" s="105"/>
      <c r="C199" s="106"/>
      <c r="D199" s="68"/>
      <c r="E199" s="68"/>
      <c r="F199" s="68"/>
      <c r="G199" s="69"/>
      <c r="H199" s="4"/>
      <c r="I199" s="5"/>
      <c r="J199" s="5"/>
      <c r="K199" s="5"/>
      <c r="L199" s="5"/>
    </row>
    <row r="200" spans="1:12" s="30" customFormat="1" ht="159.75" customHeight="1">
      <c r="A200" s="407">
        <v>1</v>
      </c>
      <c r="B200" s="342" t="s">
        <v>168</v>
      </c>
      <c r="C200" s="343"/>
      <c r="D200" s="338"/>
      <c r="E200" s="338"/>
      <c r="F200" s="338"/>
      <c r="G200" s="339"/>
      <c r="H200" s="4"/>
      <c r="I200" s="5"/>
      <c r="J200" s="5"/>
      <c r="K200" s="5"/>
      <c r="L200" s="5"/>
    </row>
    <row r="201" spans="1:12" s="30" customFormat="1">
      <c r="A201" s="408"/>
      <c r="B201" s="342" t="s">
        <v>165</v>
      </c>
      <c r="C201" s="343" t="s">
        <v>19</v>
      </c>
      <c r="D201" s="338">
        <v>40</v>
      </c>
      <c r="E201" s="338"/>
      <c r="F201" s="338">
        <f t="shared" ref="F201:F202" si="55">D201*E201</f>
        <v>0</v>
      </c>
      <c r="G201" s="339" t="s">
        <v>53</v>
      </c>
      <c r="H201" s="4"/>
      <c r="I201" s="5"/>
      <c r="J201" s="5"/>
      <c r="K201" s="5"/>
      <c r="L201" s="5"/>
    </row>
    <row r="202" spans="1:12" s="30" customFormat="1">
      <c r="A202" s="409"/>
      <c r="B202" s="342" t="s">
        <v>166</v>
      </c>
      <c r="C202" s="343" t="s">
        <v>19</v>
      </c>
      <c r="D202" s="338">
        <v>15</v>
      </c>
      <c r="E202" s="338"/>
      <c r="F202" s="338">
        <f t="shared" si="55"/>
        <v>0</v>
      </c>
      <c r="G202" s="339" t="s">
        <v>53</v>
      </c>
      <c r="H202" s="4"/>
      <c r="I202" s="5"/>
      <c r="J202" s="5"/>
      <c r="K202" s="5"/>
      <c r="L202" s="5"/>
    </row>
    <row r="203" spans="1:12" s="30" customFormat="1" ht="114.75">
      <c r="A203" s="344">
        <v>2</v>
      </c>
      <c r="B203" s="342" t="s">
        <v>169</v>
      </c>
      <c r="C203" s="343" t="s">
        <v>18</v>
      </c>
      <c r="D203" s="338">
        <v>15</v>
      </c>
      <c r="E203" s="338"/>
      <c r="F203" s="338">
        <f t="shared" ref="F203:F206" si="56">D203*E203</f>
        <v>0</v>
      </c>
      <c r="G203" s="339" t="s">
        <v>53</v>
      </c>
      <c r="H203" s="4"/>
      <c r="I203" s="5"/>
      <c r="J203" s="5"/>
      <c r="K203" s="5"/>
      <c r="L203" s="5"/>
    </row>
    <row r="204" spans="1:12" s="30" customFormat="1" ht="114.75">
      <c r="A204" s="344">
        <v>3</v>
      </c>
      <c r="B204" s="342" t="s">
        <v>172</v>
      </c>
      <c r="C204" s="343" t="s">
        <v>52</v>
      </c>
      <c r="D204" s="338">
        <v>55</v>
      </c>
      <c r="E204" s="338"/>
      <c r="F204" s="338">
        <f t="shared" si="56"/>
        <v>0</v>
      </c>
      <c r="G204" s="339" t="s">
        <v>53</v>
      </c>
      <c r="H204" s="4"/>
      <c r="I204" s="5"/>
      <c r="J204" s="5"/>
      <c r="K204" s="5"/>
      <c r="L204" s="5"/>
    </row>
    <row r="205" spans="1:12" s="30" customFormat="1" ht="89.25">
      <c r="A205" s="344">
        <v>4</v>
      </c>
      <c r="B205" s="342" t="s">
        <v>170</v>
      </c>
      <c r="C205" s="343" t="s">
        <v>19</v>
      </c>
      <c r="D205" s="338">
        <v>55</v>
      </c>
      <c r="E205" s="338"/>
      <c r="F205" s="338">
        <f t="shared" si="56"/>
        <v>0</v>
      </c>
      <c r="G205" s="339" t="s">
        <v>53</v>
      </c>
      <c r="H205" s="4"/>
      <c r="I205" s="5"/>
      <c r="J205" s="5"/>
      <c r="K205" s="5"/>
      <c r="L205" s="5"/>
    </row>
    <row r="206" spans="1:12" s="30" customFormat="1" ht="76.5">
      <c r="A206" s="344">
        <v>5</v>
      </c>
      <c r="B206" s="342" t="s">
        <v>171</v>
      </c>
      <c r="C206" s="343" t="s">
        <v>18</v>
      </c>
      <c r="D206" s="338">
        <v>23</v>
      </c>
      <c r="E206" s="338"/>
      <c r="F206" s="338">
        <f t="shared" si="56"/>
        <v>0</v>
      </c>
      <c r="G206" s="339" t="s">
        <v>53</v>
      </c>
      <c r="H206" s="4"/>
      <c r="I206" s="5"/>
      <c r="J206" s="5"/>
      <c r="K206" s="5"/>
      <c r="L206" s="5"/>
    </row>
    <row r="207" spans="1:12" s="30" customFormat="1" ht="102">
      <c r="A207" s="340">
        <v>6</v>
      </c>
      <c r="B207" s="341" t="s">
        <v>173</v>
      </c>
      <c r="C207" s="343" t="s">
        <v>19</v>
      </c>
      <c r="D207" s="338">
        <v>320</v>
      </c>
      <c r="E207" s="338"/>
      <c r="F207" s="338">
        <f t="shared" ref="F207" si="57">D207*E207</f>
        <v>0</v>
      </c>
      <c r="G207" s="339" t="s">
        <v>53</v>
      </c>
      <c r="H207" s="4"/>
      <c r="I207" s="5"/>
      <c r="J207" s="5"/>
      <c r="K207" s="5"/>
      <c r="L207" s="5"/>
    </row>
    <row r="208" spans="1:12" s="30" customFormat="1">
      <c r="A208" s="107"/>
      <c r="B208" s="108"/>
      <c r="C208" s="109"/>
      <c r="D208" s="79"/>
      <c r="E208" s="79"/>
      <c r="F208" s="79"/>
      <c r="G208" s="77"/>
      <c r="H208" s="4"/>
      <c r="I208" s="5"/>
      <c r="J208" s="5"/>
      <c r="K208" s="5"/>
      <c r="L208" s="5"/>
    </row>
    <row r="209" spans="1:12" s="30" customFormat="1">
      <c r="A209" s="22" t="s">
        <v>128</v>
      </c>
      <c r="B209" s="83" t="s">
        <v>30</v>
      </c>
      <c r="C209" s="54" t="s">
        <v>8</v>
      </c>
      <c r="D209" s="55"/>
      <c r="E209" s="56"/>
      <c r="F209" s="58">
        <f>SUM(F200:F208)</f>
        <v>0</v>
      </c>
      <c r="G209" s="82"/>
      <c r="H209" s="19"/>
      <c r="I209" s="5"/>
      <c r="J209" s="5"/>
      <c r="K209" s="5"/>
      <c r="L209" s="5"/>
    </row>
    <row r="210" spans="1:12">
      <c r="A210" s="15"/>
      <c r="B210" s="12"/>
      <c r="C210" s="16"/>
      <c r="D210" s="17"/>
      <c r="E210" s="18"/>
      <c r="F210" s="19"/>
      <c r="G210" s="19"/>
      <c r="H210" s="19"/>
    </row>
    <row r="211" spans="1:12">
      <c r="A211" s="15"/>
      <c r="B211" s="12"/>
      <c r="C211" s="16"/>
      <c r="D211" s="17"/>
      <c r="E211" s="18"/>
      <c r="F211" s="19"/>
      <c r="G211" s="19"/>
      <c r="H211" s="19"/>
    </row>
    <row r="212" spans="1:12">
      <c r="A212" s="21" t="s">
        <v>22</v>
      </c>
      <c r="B212" s="83" t="s">
        <v>23</v>
      </c>
      <c r="C212" s="11"/>
      <c r="D212" s="28"/>
      <c r="E212" s="28"/>
      <c r="F212" s="28"/>
      <c r="G212" s="29"/>
    </row>
    <row r="213" spans="1:12">
      <c r="A213" s="14"/>
      <c r="B213" s="12"/>
      <c r="C213" s="1"/>
    </row>
    <row r="214" spans="1:12" s="30" customFormat="1">
      <c r="A214" s="360" t="s">
        <v>179</v>
      </c>
      <c r="B214" s="361" t="s">
        <v>129</v>
      </c>
      <c r="C214" s="362"/>
      <c r="D214" s="363"/>
      <c r="E214" s="364"/>
      <c r="F214" s="365"/>
      <c r="G214" s="366"/>
      <c r="H214" s="19"/>
      <c r="I214" s="5"/>
      <c r="J214" s="5"/>
      <c r="K214" s="5"/>
      <c r="L214" s="5"/>
    </row>
    <row r="215" spans="1:12" s="30" customFormat="1">
      <c r="A215" s="367"/>
      <c r="B215" s="368"/>
      <c r="C215" s="369"/>
      <c r="D215" s="370"/>
      <c r="E215" s="370"/>
      <c r="F215" s="370"/>
      <c r="G215" s="371"/>
      <c r="H215" s="19"/>
      <c r="I215" s="5"/>
      <c r="J215" s="5"/>
      <c r="K215" s="5"/>
      <c r="L215" s="5"/>
    </row>
    <row r="216" spans="1:12" s="30" customFormat="1" ht="51">
      <c r="A216" s="372">
        <v>9</v>
      </c>
      <c r="B216" s="373" t="s">
        <v>193</v>
      </c>
      <c r="C216" s="374" t="s">
        <v>52</v>
      </c>
      <c r="D216" s="375">
        <v>11</v>
      </c>
      <c r="E216" s="375"/>
      <c r="F216" s="375">
        <f t="shared" ref="F216" si="58">D216*E216</f>
        <v>0</v>
      </c>
      <c r="G216" s="376" t="s">
        <v>53</v>
      </c>
      <c r="H216" s="19"/>
      <c r="I216" s="5"/>
      <c r="J216" s="5"/>
      <c r="K216" s="5"/>
      <c r="L216" s="5"/>
    </row>
    <row r="217" spans="1:12" s="30" customFormat="1">
      <c r="A217" s="93"/>
      <c r="B217" s="94"/>
      <c r="C217" s="95"/>
      <c r="D217" s="76"/>
      <c r="E217" s="76"/>
      <c r="F217" s="76"/>
      <c r="G217" s="123"/>
      <c r="H217" s="19"/>
      <c r="I217" s="5"/>
      <c r="J217" s="5"/>
      <c r="K217" s="5"/>
      <c r="L217" s="5"/>
    </row>
    <row r="218" spans="1:12" s="30" customFormat="1">
      <c r="A218" s="22" t="s">
        <v>179</v>
      </c>
      <c r="B218" s="147" t="s">
        <v>129</v>
      </c>
      <c r="C218" s="54" t="s">
        <v>8</v>
      </c>
      <c r="D218" s="55"/>
      <c r="E218" s="56"/>
      <c r="F218" s="148">
        <f>SUM(F216:F217)</f>
        <v>0</v>
      </c>
      <c r="G218" s="85"/>
      <c r="H218" s="19"/>
      <c r="I218" s="5"/>
      <c r="J218" s="5"/>
      <c r="K218" s="5"/>
      <c r="L218" s="5"/>
    </row>
    <row r="219" spans="1:12" s="30" customFormat="1">
      <c r="A219" s="15"/>
      <c r="B219" s="60"/>
      <c r="C219" s="16"/>
      <c r="D219" s="17"/>
      <c r="E219" s="18"/>
      <c r="F219" s="19"/>
      <c r="G219" s="19"/>
      <c r="H219" s="19"/>
      <c r="I219" s="5"/>
      <c r="J219" s="5"/>
      <c r="K219" s="5"/>
      <c r="L219" s="5"/>
    </row>
    <row r="220" spans="1:12" s="30" customFormat="1">
      <c r="A220" s="22" t="s">
        <v>178</v>
      </c>
      <c r="B220" s="83" t="s">
        <v>28</v>
      </c>
      <c r="C220" s="57"/>
      <c r="D220" s="55"/>
      <c r="E220" s="56"/>
      <c r="F220" s="58"/>
      <c r="G220" s="82"/>
      <c r="H220" s="19"/>
      <c r="I220" s="5"/>
      <c r="J220" s="5"/>
      <c r="K220" s="5"/>
      <c r="L220" s="5"/>
    </row>
    <row r="221" spans="1:12" s="30" customFormat="1">
      <c r="A221" s="97"/>
      <c r="B221" s="98"/>
      <c r="C221" s="99"/>
      <c r="D221" s="89"/>
      <c r="E221" s="89"/>
      <c r="F221" s="89"/>
      <c r="G221" s="90"/>
      <c r="H221" s="4"/>
      <c r="I221" s="5"/>
      <c r="J221" s="5"/>
      <c r="K221" s="5"/>
      <c r="L221" s="5"/>
    </row>
    <row r="222" spans="1:12" ht="51">
      <c r="A222" s="426">
        <v>1</v>
      </c>
      <c r="B222" s="333" t="s">
        <v>183</v>
      </c>
      <c r="C222" s="334"/>
      <c r="D222" s="335"/>
      <c r="E222" s="335"/>
      <c r="F222" s="335"/>
      <c r="G222" s="336"/>
    </row>
    <row r="223" spans="1:12" ht="12.75" customHeight="1">
      <c r="A223" s="408"/>
      <c r="B223" s="333" t="s">
        <v>182</v>
      </c>
      <c r="C223" s="337" t="s">
        <v>18</v>
      </c>
      <c r="D223" s="338">
        <v>45</v>
      </c>
      <c r="E223" s="338"/>
      <c r="F223" s="338">
        <f t="shared" ref="F223:F225" si="59">D223*E223</f>
        <v>0</v>
      </c>
      <c r="G223" s="339" t="s">
        <v>53</v>
      </c>
    </row>
    <row r="224" spans="1:12" ht="25.5">
      <c r="A224" s="409"/>
      <c r="B224" s="333" t="s">
        <v>181</v>
      </c>
      <c r="C224" s="337" t="s">
        <v>18</v>
      </c>
      <c r="D224" s="338">
        <v>25</v>
      </c>
      <c r="E224" s="338"/>
      <c r="F224" s="338">
        <f t="shared" si="59"/>
        <v>0</v>
      </c>
      <c r="G224" s="339" t="s">
        <v>53</v>
      </c>
    </row>
    <row r="225" spans="1:12" ht="156" customHeight="1">
      <c r="A225" s="377">
        <v>2</v>
      </c>
      <c r="B225" s="378" t="s">
        <v>197</v>
      </c>
      <c r="C225" s="379" t="s">
        <v>18</v>
      </c>
      <c r="D225" s="375">
        <v>25</v>
      </c>
      <c r="E225" s="375"/>
      <c r="F225" s="375">
        <f t="shared" si="59"/>
        <v>0</v>
      </c>
      <c r="G225" s="376" t="s">
        <v>53</v>
      </c>
    </row>
    <row r="226" spans="1:12" s="30" customFormat="1" ht="76.5">
      <c r="A226" s="380">
        <v>3</v>
      </c>
      <c r="B226" s="381" t="s">
        <v>184</v>
      </c>
      <c r="C226" s="379" t="s">
        <v>18</v>
      </c>
      <c r="D226" s="375">
        <v>59</v>
      </c>
      <c r="E226" s="375"/>
      <c r="F226" s="375">
        <f t="shared" ref="F226" si="60">D226*E226</f>
        <v>0</v>
      </c>
      <c r="G226" s="376" t="s">
        <v>53</v>
      </c>
      <c r="H226" s="4"/>
      <c r="I226" s="5"/>
      <c r="J226" s="5"/>
      <c r="K226" s="5"/>
      <c r="L226" s="5"/>
    </row>
    <row r="227" spans="1:12" s="30" customFormat="1" ht="76.5">
      <c r="A227" s="423">
        <v>4</v>
      </c>
      <c r="B227" s="381" t="s">
        <v>186</v>
      </c>
      <c r="C227" s="382"/>
      <c r="D227" s="383"/>
      <c r="E227" s="383"/>
      <c r="F227" s="383"/>
      <c r="G227" s="384"/>
      <c r="H227" s="4"/>
      <c r="I227" s="5"/>
      <c r="J227" s="5"/>
      <c r="K227" s="5"/>
      <c r="L227" s="5"/>
    </row>
    <row r="228" spans="1:12" s="30" customFormat="1">
      <c r="A228" s="424"/>
      <c r="B228" s="381" t="s">
        <v>185</v>
      </c>
      <c r="C228" s="379" t="s">
        <v>18</v>
      </c>
      <c r="D228" s="375">
        <v>45</v>
      </c>
      <c r="E228" s="375"/>
      <c r="F228" s="375">
        <f t="shared" ref="F228:F229" si="61">D228*E228</f>
        <v>0</v>
      </c>
      <c r="G228" s="376" t="s">
        <v>53</v>
      </c>
      <c r="H228" s="4"/>
      <c r="I228" s="5"/>
      <c r="J228" s="5"/>
      <c r="K228" s="5"/>
      <c r="L228" s="5"/>
    </row>
    <row r="229" spans="1:12" s="30" customFormat="1">
      <c r="A229" s="425"/>
      <c r="B229" s="381" t="s">
        <v>46</v>
      </c>
      <c r="C229" s="379" t="s">
        <v>52</v>
      </c>
      <c r="D229" s="375">
        <v>6</v>
      </c>
      <c r="E229" s="375"/>
      <c r="F229" s="375">
        <f t="shared" si="61"/>
        <v>0</v>
      </c>
      <c r="G229" s="376" t="s">
        <v>53</v>
      </c>
      <c r="H229" s="4"/>
      <c r="I229" s="5"/>
      <c r="J229" s="5"/>
      <c r="K229" s="5"/>
      <c r="L229" s="5"/>
    </row>
    <row r="230" spans="1:12" s="30" customFormat="1">
      <c r="A230" s="102"/>
      <c r="B230" s="103"/>
      <c r="C230" s="104"/>
      <c r="D230" s="76"/>
      <c r="E230" s="76"/>
      <c r="F230" s="76"/>
      <c r="G230" s="96"/>
      <c r="H230" s="4"/>
      <c r="I230" s="5"/>
      <c r="J230" s="5"/>
      <c r="K230" s="5"/>
      <c r="L230" s="5"/>
    </row>
    <row r="231" spans="1:12" s="30" customFormat="1">
      <c r="A231" s="22" t="s">
        <v>178</v>
      </c>
      <c r="B231" s="83" t="s">
        <v>28</v>
      </c>
      <c r="C231" s="54" t="s">
        <v>8</v>
      </c>
      <c r="D231" s="55"/>
      <c r="E231" s="56"/>
      <c r="F231" s="58">
        <f>SUM(F222:F230)</f>
        <v>0</v>
      </c>
      <c r="G231" s="82"/>
      <c r="H231" s="19"/>
      <c r="I231" s="5"/>
      <c r="J231" s="5"/>
      <c r="K231" s="5"/>
      <c r="L231" s="5"/>
    </row>
    <row r="232" spans="1:12">
      <c r="A232" s="15"/>
      <c r="B232" s="12"/>
      <c r="C232" s="16"/>
      <c r="D232" s="17"/>
      <c r="E232" s="18"/>
      <c r="F232" s="19"/>
      <c r="G232" s="19"/>
      <c r="H232" s="19"/>
    </row>
    <row r="233" spans="1:12" s="30" customFormat="1">
      <c r="A233" s="15"/>
      <c r="B233" s="60"/>
      <c r="C233" s="16"/>
      <c r="D233" s="17"/>
      <c r="E233" s="18"/>
      <c r="F233" s="19"/>
      <c r="G233" s="19"/>
      <c r="H233" s="19"/>
      <c r="I233" s="5"/>
      <c r="J233" s="5"/>
      <c r="K233" s="5"/>
      <c r="L233" s="5"/>
    </row>
    <row r="234" spans="1:12" s="30" customFormat="1">
      <c r="A234" s="15"/>
      <c r="B234" s="60"/>
      <c r="C234" s="16"/>
      <c r="D234" s="17"/>
      <c r="E234" s="18"/>
      <c r="F234" s="19"/>
      <c r="G234" s="19"/>
      <c r="H234" s="19"/>
      <c r="I234" s="5"/>
      <c r="J234" s="5"/>
      <c r="K234" s="5"/>
      <c r="L234" s="5"/>
    </row>
    <row r="235" spans="1:12" s="30" customFormat="1">
      <c r="A235" s="15"/>
      <c r="B235" s="60"/>
      <c r="C235" s="16"/>
      <c r="D235" s="17"/>
      <c r="E235" s="18"/>
      <c r="F235" s="19"/>
      <c r="G235" s="19"/>
      <c r="H235" s="19"/>
      <c r="I235" s="5"/>
      <c r="J235" s="5"/>
      <c r="K235" s="5"/>
      <c r="L235" s="5"/>
    </row>
    <row r="236" spans="1:12" s="30" customFormat="1">
      <c r="A236" s="15"/>
      <c r="B236" s="60"/>
      <c r="C236" s="16"/>
      <c r="D236" s="17"/>
      <c r="E236" s="18"/>
      <c r="F236" s="19"/>
      <c r="G236" s="19"/>
      <c r="H236" s="19"/>
      <c r="I236" s="5"/>
      <c r="J236" s="5"/>
      <c r="K236" s="5"/>
      <c r="L236" s="5"/>
    </row>
    <row r="237" spans="1:12" s="30" customFormat="1">
      <c r="A237" s="15"/>
      <c r="B237" s="60"/>
      <c r="C237" s="16"/>
      <c r="D237" s="17"/>
      <c r="E237" s="18"/>
      <c r="F237" s="19"/>
      <c r="G237" s="19"/>
      <c r="H237" s="19"/>
      <c r="I237" s="5"/>
      <c r="J237" s="5"/>
      <c r="K237" s="5"/>
      <c r="L237" s="5"/>
    </row>
    <row r="238" spans="1:12" s="30" customFormat="1">
      <c r="A238" s="15"/>
      <c r="B238" s="60"/>
      <c r="C238" s="16"/>
      <c r="D238" s="17"/>
      <c r="E238" s="18"/>
      <c r="F238" s="19"/>
      <c r="G238" s="19"/>
      <c r="H238" s="19"/>
      <c r="I238" s="5"/>
      <c r="J238" s="5"/>
      <c r="K238" s="5"/>
      <c r="L238" s="5"/>
    </row>
    <row r="239" spans="1:12" s="30" customFormat="1">
      <c r="A239" s="15"/>
      <c r="B239" s="60"/>
      <c r="C239" s="16"/>
      <c r="D239" s="17"/>
      <c r="E239" s="18"/>
      <c r="F239" s="19"/>
      <c r="G239" s="19"/>
      <c r="H239" s="19"/>
      <c r="I239" s="5"/>
      <c r="J239" s="5"/>
      <c r="K239" s="5"/>
      <c r="L239" s="5"/>
    </row>
    <row r="240" spans="1:12" s="30" customFormat="1">
      <c r="A240" s="15"/>
      <c r="B240" s="60"/>
      <c r="C240" s="16"/>
      <c r="D240" s="17"/>
      <c r="E240" s="18"/>
      <c r="F240" s="19"/>
      <c r="G240" s="19"/>
      <c r="H240" s="19"/>
      <c r="I240" s="5"/>
      <c r="J240" s="5"/>
      <c r="K240" s="5"/>
      <c r="L240" s="5"/>
    </row>
    <row r="241" spans="1:12" s="30" customFormat="1">
      <c r="A241" s="15"/>
      <c r="B241" s="60"/>
      <c r="C241" s="16"/>
      <c r="D241" s="17"/>
      <c r="E241" s="18"/>
      <c r="F241" s="19"/>
      <c r="G241" s="19"/>
      <c r="H241" s="19"/>
      <c r="I241" s="5"/>
      <c r="J241" s="5"/>
      <c r="K241" s="5"/>
      <c r="L241" s="5"/>
    </row>
    <row r="242" spans="1:12" s="30" customFormat="1">
      <c r="A242" s="15"/>
      <c r="B242" s="60"/>
      <c r="C242" s="16"/>
      <c r="D242" s="17"/>
      <c r="E242" s="18"/>
      <c r="F242" s="19"/>
      <c r="G242" s="19"/>
      <c r="H242" s="19"/>
      <c r="I242" s="5"/>
      <c r="J242" s="5"/>
      <c r="K242" s="5"/>
      <c r="L242" s="5"/>
    </row>
    <row r="243" spans="1:12" s="30" customFormat="1">
      <c r="A243" s="15"/>
      <c r="B243" s="60"/>
      <c r="C243" s="16"/>
      <c r="D243" s="17"/>
      <c r="E243" s="18"/>
      <c r="F243" s="19"/>
      <c r="G243" s="19"/>
      <c r="H243" s="19"/>
      <c r="I243" s="5"/>
      <c r="J243" s="5"/>
      <c r="K243" s="5"/>
      <c r="L243" s="5"/>
    </row>
    <row r="244" spans="1:12" s="30" customFormat="1">
      <c r="A244" s="15"/>
      <c r="B244" s="60"/>
      <c r="C244" s="16"/>
      <c r="D244" s="17"/>
      <c r="E244" s="18"/>
      <c r="F244" s="19"/>
      <c r="G244" s="19"/>
      <c r="H244" s="19"/>
      <c r="I244" s="5"/>
      <c r="J244" s="5"/>
      <c r="K244" s="5"/>
      <c r="L244" s="5"/>
    </row>
    <row r="245" spans="1:12" s="30" customFormat="1">
      <c r="A245" s="15"/>
      <c r="B245" s="60"/>
      <c r="C245" s="16"/>
      <c r="D245" s="17"/>
      <c r="E245" s="18"/>
      <c r="F245" s="19"/>
      <c r="G245" s="19"/>
      <c r="H245" s="19"/>
      <c r="I245" s="5"/>
      <c r="J245" s="5"/>
      <c r="K245" s="5"/>
      <c r="L245" s="5"/>
    </row>
    <row r="246" spans="1:12" s="30" customFormat="1">
      <c r="A246" s="15"/>
      <c r="B246" s="60"/>
      <c r="C246" s="16"/>
      <c r="D246" s="17"/>
      <c r="E246" s="18"/>
      <c r="F246" s="19"/>
      <c r="G246" s="19"/>
      <c r="H246" s="19"/>
      <c r="I246" s="5"/>
      <c r="J246" s="5"/>
      <c r="K246" s="5"/>
      <c r="L246" s="5"/>
    </row>
    <row r="247" spans="1:12" ht="13.5" thickBot="1">
      <c r="B247" s="13"/>
    </row>
    <row r="248" spans="1:12" ht="16.5" thickBot="1">
      <c r="A248" s="31"/>
      <c r="B248" s="20" t="s">
        <v>198</v>
      </c>
      <c r="C248" s="32"/>
      <c r="D248" s="32"/>
      <c r="E248" s="32"/>
      <c r="F248" s="33"/>
    </row>
    <row r="249" spans="1:12">
      <c r="A249" s="34"/>
      <c r="B249" s="13"/>
      <c r="F249" s="35"/>
    </row>
    <row r="250" spans="1:12">
      <c r="A250" s="126" t="s">
        <v>20</v>
      </c>
      <c r="B250" s="127" t="s">
        <v>21</v>
      </c>
      <c r="C250" s="128"/>
      <c r="D250" s="128"/>
      <c r="E250" s="128"/>
      <c r="F250" s="129"/>
      <c r="G250" s="47"/>
      <c r="H250" s="47"/>
    </row>
    <row r="251" spans="1:12">
      <c r="A251" s="153" t="s">
        <v>51</v>
      </c>
      <c r="B251" s="124" t="s">
        <v>33</v>
      </c>
      <c r="C251" s="28"/>
      <c r="D251" s="28"/>
      <c r="E251" s="28"/>
      <c r="F251" s="125">
        <f>F73</f>
        <v>0</v>
      </c>
      <c r="G251" s="64"/>
      <c r="H251" s="64"/>
    </row>
    <row r="252" spans="1:12">
      <c r="A252" s="153" t="s">
        <v>133</v>
      </c>
      <c r="B252" s="124" t="s">
        <v>31</v>
      </c>
      <c r="C252" s="57"/>
      <c r="D252" s="55"/>
      <c r="E252" s="56"/>
      <c r="F252" s="155">
        <f>F86</f>
        <v>0</v>
      </c>
      <c r="G252" s="65"/>
      <c r="H252" s="65"/>
    </row>
    <row r="253" spans="1:12">
      <c r="A253" s="153" t="s">
        <v>132</v>
      </c>
      <c r="B253" s="149" t="s">
        <v>11</v>
      </c>
      <c r="C253" s="57"/>
      <c r="D253" s="55"/>
      <c r="E253" s="56"/>
      <c r="F253" s="155">
        <f>F109</f>
        <v>0</v>
      </c>
      <c r="G253" s="65"/>
      <c r="H253" s="65"/>
    </row>
    <row r="254" spans="1:12">
      <c r="A254" s="153" t="s">
        <v>131</v>
      </c>
      <c r="B254" s="124" t="s">
        <v>17</v>
      </c>
      <c r="C254" s="57"/>
      <c r="D254" s="55"/>
      <c r="E254" s="56"/>
      <c r="F254" s="155">
        <f>F140</f>
        <v>0</v>
      </c>
      <c r="G254" s="65"/>
      <c r="H254" s="65"/>
    </row>
    <row r="255" spans="1:12">
      <c r="A255" s="153" t="s">
        <v>130</v>
      </c>
      <c r="B255" s="124" t="s">
        <v>42</v>
      </c>
      <c r="C255" s="28"/>
      <c r="D255" s="28"/>
      <c r="E255" s="28"/>
      <c r="F255" s="125">
        <f>F148</f>
        <v>0</v>
      </c>
      <c r="G255" s="64"/>
      <c r="H255" s="64"/>
    </row>
    <row r="256" spans="1:12">
      <c r="A256" s="153" t="s">
        <v>134</v>
      </c>
      <c r="B256" s="124" t="s">
        <v>34</v>
      </c>
      <c r="C256" s="28"/>
      <c r="D256" s="28"/>
      <c r="E256" s="28"/>
      <c r="F256" s="125">
        <f>F185</f>
        <v>0</v>
      </c>
      <c r="G256" s="64"/>
      <c r="H256" s="64"/>
    </row>
    <row r="257" spans="1:8">
      <c r="A257" s="153" t="s">
        <v>135</v>
      </c>
      <c r="B257" s="124" t="s">
        <v>24</v>
      </c>
      <c r="C257" s="28"/>
      <c r="D257" s="28"/>
      <c r="E257" s="28"/>
      <c r="F257" s="125">
        <f>F196</f>
        <v>0</v>
      </c>
      <c r="G257" s="64"/>
      <c r="H257" s="64"/>
    </row>
    <row r="258" spans="1:8">
      <c r="A258" s="153" t="s">
        <v>174</v>
      </c>
      <c r="B258" s="124" t="s">
        <v>30</v>
      </c>
      <c r="C258" s="28"/>
      <c r="D258" s="28"/>
      <c r="E258" s="28"/>
      <c r="F258" s="125">
        <f>F209</f>
        <v>0</v>
      </c>
      <c r="G258" s="64"/>
      <c r="H258" s="64"/>
    </row>
    <row r="259" spans="1:8">
      <c r="A259" s="130" t="s">
        <v>20</v>
      </c>
      <c r="B259" s="131" t="s">
        <v>25</v>
      </c>
      <c r="C259" s="132"/>
      <c r="D259" s="132"/>
      <c r="E259" s="132"/>
      <c r="F259" s="133">
        <f>SUM(F251:F258)</f>
        <v>0</v>
      </c>
      <c r="G259" s="66"/>
      <c r="H259" s="66"/>
    </row>
    <row r="260" spans="1:8">
      <c r="A260" s="42"/>
      <c r="B260" s="37"/>
      <c r="C260" s="38"/>
      <c r="D260" s="38"/>
      <c r="E260" s="38"/>
      <c r="F260" s="39"/>
      <c r="G260" s="47"/>
      <c r="H260" s="47"/>
    </row>
    <row r="261" spans="1:8">
      <c r="A261" s="36" t="s">
        <v>22</v>
      </c>
      <c r="B261" s="37" t="s">
        <v>23</v>
      </c>
      <c r="C261" s="38"/>
      <c r="D261" s="38"/>
      <c r="E261" s="38"/>
      <c r="F261" s="39"/>
      <c r="G261" s="47"/>
      <c r="H261" s="47"/>
    </row>
    <row r="262" spans="1:8">
      <c r="A262" s="134" t="s">
        <v>175</v>
      </c>
      <c r="B262" s="124" t="s">
        <v>129</v>
      </c>
      <c r="C262" s="28"/>
      <c r="D262" s="28"/>
      <c r="E262" s="28"/>
      <c r="F262" s="125">
        <f>F218</f>
        <v>0</v>
      </c>
      <c r="G262" s="64"/>
      <c r="H262" s="64"/>
    </row>
    <row r="263" spans="1:8">
      <c r="A263" s="134" t="s">
        <v>176</v>
      </c>
      <c r="B263" s="124" t="s">
        <v>28</v>
      </c>
      <c r="C263" s="28"/>
      <c r="D263" s="28"/>
      <c r="E263" s="28"/>
      <c r="F263" s="125">
        <f>F231</f>
        <v>0</v>
      </c>
      <c r="G263" s="64"/>
      <c r="H263" s="64"/>
    </row>
    <row r="264" spans="1:8">
      <c r="A264" s="36" t="s">
        <v>22</v>
      </c>
      <c r="B264" s="40" t="s">
        <v>26</v>
      </c>
      <c r="C264" s="38"/>
      <c r="D264" s="38"/>
      <c r="E264" s="38"/>
      <c r="F264" s="41">
        <f>SUM(F262:F263)</f>
        <v>0</v>
      </c>
      <c r="G264" s="66"/>
      <c r="H264" s="66"/>
    </row>
    <row r="265" spans="1:8">
      <c r="A265" s="42"/>
      <c r="B265" s="37"/>
      <c r="C265" s="38"/>
      <c r="D265" s="38"/>
      <c r="E265" s="38"/>
      <c r="F265" s="39"/>
      <c r="G265" s="47"/>
      <c r="H265" s="47"/>
    </row>
    <row r="266" spans="1:8">
      <c r="A266" s="36" t="s">
        <v>29</v>
      </c>
      <c r="B266" s="43" t="s">
        <v>27</v>
      </c>
      <c r="C266" s="38"/>
      <c r="D266" s="38"/>
      <c r="E266" s="38"/>
      <c r="F266" s="44">
        <f>F259+F264</f>
        <v>0</v>
      </c>
      <c r="G266" s="48"/>
      <c r="H266" s="48"/>
    </row>
    <row r="267" spans="1:8">
      <c r="A267" s="45"/>
      <c r="B267" s="46"/>
      <c r="C267" s="47"/>
      <c r="D267" s="47"/>
      <c r="E267" s="47"/>
      <c r="F267" s="48"/>
      <c r="G267" s="48"/>
      <c r="H267" s="48"/>
    </row>
    <row r="268" spans="1:8">
      <c r="B268" s="13"/>
    </row>
    <row r="269" spans="1:8">
      <c r="B269" s="13"/>
    </row>
    <row r="270" spans="1:8">
      <c r="B270" s="13"/>
    </row>
    <row r="271" spans="1:8">
      <c r="B271" s="13"/>
    </row>
    <row r="272" spans="1:8">
      <c r="B272" s="13"/>
    </row>
    <row r="273" spans="2:2">
      <c r="B273" s="13"/>
    </row>
    <row r="274" spans="2:2">
      <c r="B274" s="13"/>
    </row>
    <row r="275" spans="2:2">
      <c r="B275" s="13"/>
    </row>
    <row r="276" spans="2:2">
      <c r="B276" s="13"/>
    </row>
    <row r="277" spans="2:2">
      <c r="B277" s="13"/>
    </row>
    <row r="278" spans="2:2">
      <c r="B278" s="13"/>
    </row>
    <row r="279" spans="2:2">
      <c r="B279" s="13"/>
    </row>
    <row r="280" spans="2:2">
      <c r="B280" s="13"/>
    </row>
    <row r="281" spans="2:2">
      <c r="B281" s="13"/>
    </row>
    <row r="282" spans="2:2">
      <c r="B282" s="13"/>
    </row>
    <row r="283" spans="2:2">
      <c r="B283" s="13"/>
    </row>
    <row r="284" spans="2:2">
      <c r="B284" s="13"/>
    </row>
    <row r="285" spans="2:2">
      <c r="B285" s="13"/>
    </row>
    <row r="286" spans="2:2">
      <c r="B286" s="13"/>
    </row>
    <row r="287" spans="2:2">
      <c r="B287" s="13"/>
    </row>
    <row r="288" spans="2:2">
      <c r="B288" s="13"/>
    </row>
    <row r="289" spans="2:2">
      <c r="B289" s="13"/>
    </row>
    <row r="290" spans="2:2">
      <c r="B290" s="13"/>
    </row>
    <row r="291" spans="2:2">
      <c r="B291" s="13"/>
    </row>
    <row r="292" spans="2:2">
      <c r="B292" s="13"/>
    </row>
    <row r="293" spans="2:2">
      <c r="B293" s="13"/>
    </row>
    <row r="294" spans="2:2">
      <c r="B294" s="13"/>
    </row>
    <row r="295" spans="2:2">
      <c r="B295" s="13"/>
    </row>
    <row r="296" spans="2:2">
      <c r="B296" s="13"/>
    </row>
    <row r="297" spans="2:2">
      <c r="B297" s="13"/>
    </row>
    <row r="298" spans="2:2">
      <c r="B298" s="13"/>
    </row>
    <row r="299" spans="2:2">
      <c r="B299" s="13"/>
    </row>
    <row r="300" spans="2:2">
      <c r="B300" s="13"/>
    </row>
    <row r="301" spans="2:2">
      <c r="B301" s="13"/>
    </row>
    <row r="302" spans="2:2">
      <c r="B302" s="13"/>
    </row>
    <row r="303" spans="2:2">
      <c r="B303" s="13"/>
    </row>
    <row r="304" spans="2:2">
      <c r="B304" s="13"/>
    </row>
    <row r="305" spans="2:2">
      <c r="B305" s="13"/>
    </row>
    <row r="306" spans="2:2">
      <c r="B306" s="13"/>
    </row>
    <row r="307" spans="2:2">
      <c r="B307" s="13"/>
    </row>
    <row r="308" spans="2:2">
      <c r="B308" s="13"/>
    </row>
    <row r="309" spans="2:2">
      <c r="B309" s="13"/>
    </row>
    <row r="310" spans="2:2">
      <c r="B310" s="13"/>
    </row>
    <row r="311" spans="2:2">
      <c r="B311" s="13"/>
    </row>
    <row r="312" spans="2:2">
      <c r="B312" s="13"/>
    </row>
    <row r="313" spans="2:2">
      <c r="B313" s="13"/>
    </row>
    <row r="314" spans="2:2">
      <c r="B314" s="13"/>
    </row>
    <row r="315" spans="2:2">
      <c r="B315" s="13"/>
    </row>
    <row r="316" spans="2:2">
      <c r="B316" s="13"/>
    </row>
    <row r="317" spans="2:2">
      <c r="B317" s="13"/>
    </row>
    <row r="318" spans="2:2">
      <c r="B318" s="13"/>
    </row>
    <row r="319" spans="2:2">
      <c r="B319" s="13"/>
    </row>
    <row r="320" spans="2:2">
      <c r="B320" s="13"/>
    </row>
    <row r="321" spans="2:2">
      <c r="B321" s="13"/>
    </row>
    <row r="322" spans="2:2">
      <c r="B322" s="13"/>
    </row>
    <row r="323" spans="2:2">
      <c r="B323" s="13"/>
    </row>
    <row r="324" spans="2:2">
      <c r="B324" s="13"/>
    </row>
    <row r="325" spans="2:2">
      <c r="B325" s="13"/>
    </row>
    <row r="326" spans="2:2">
      <c r="B326" s="13"/>
    </row>
    <row r="327" spans="2:2">
      <c r="B327" s="13"/>
    </row>
    <row r="328" spans="2:2">
      <c r="B328" s="13"/>
    </row>
    <row r="329" spans="2:2">
      <c r="B329" s="13"/>
    </row>
    <row r="330" spans="2:2">
      <c r="B330" s="13"/>
    </row>
    <row r="331" spans="2:2">
      <c r="B331" s="13"/>
    </row>
    <row r="332" spans="2:2">
      <c r="B332" s="13"/>
    </row>
    <row r="333" spans="2:2">
      <c r="B333" s="13"/>
    </row>
    <row r="334" spans="2:2">
      <c r="B334" s="13"/>
    </row>
    <row r="335" spans="2:2">
      <c r="B335" s="13"/>
    </row>
    <row r="336" spans="2:2">
      <c r="B336" s="13"/>
    </row>
    <row r="337" spans="2:2">
      <c r="B337" s="13"/>
    </row>
    <row r="338" spans="2:2">
      <c r="B338" s="13"/>
    </row>
    <row r="339" spans="2:2">
      <c r="B339" s="13"/>
    </row>
    <row r="340" spans="2:2">
      <c r="B340" s="13"/>
    </row>
    <row r="341" spans="2:2">
      <c r="B341" s="13"/>
    </row>
    <row r="342" spans="2:2">
      <c r="B342" s="13"/>
    </row>
    <row r="343" spans="2:2">
      <c r="B343" s="13"/>
    </row>
    <row r="344" spans="2:2">
      <c r="B344" s="13"/>
    </row>
    <row r="345" spans="2:2">
      <c r="B345" s="13"/>
    </row>
    <row r="346" spans="2:2">
      <c r="B346" s="13"/>
    </row>
    <row r="347" spans="2:2">
      <c r="B347" s="13"/>
    </row>
    <row r="348" spans="2:2">
      <c r="B348" s="13"/>
    </row>
    <row r="349" spans="2:2">
      <c r="B349" s="13"/>
    </row>
    <row r="350" spans="2:2">
      <c r="B350" s="13"/>
    </row>
    <row r="351" spans="2:2">
      <c r="B351" s="13"/>
    </row>
    <row r="352" spans="2:2">
      <c r="B352" s="13"/>
    </row>
    <row r="353" spans="2:2">
      <c r="B353" s="13"/>
    </row>
    <row r="354" spans="2:2">
      <c r="B354" s="13"/>
    </row>
    <row r="355" spans="2:2">
      <c r="B355" s="13"/>
    </row>
    <row r="356" spans="2:2">
      <c r="B356" s="13"/>
    </row>
    <row r="357" spans="2:2">
      <c r="B357" s="13"/>
    </row>
    <row r="358" spans="2:2">
      <c r="B358" s="13"/>
    </row>
    <row r="359" spans="2:2">
      <c r="B359" s="13"/>
    </row>
    <row r="360" spans="2:2">
      <c r="B360" s="13"/>
    </row>
    <row r="361" spans="2:2">
      <c r="B361" s="13"/>
    </row>
    <row r="362" spans="2:2">
      <c r="B362" s="13"/>
    </row>
    <row r="363" spans="2:2">
      <c r="B363" s="13"/>
    </row>
    <row r="364" spans="2:2">
      <c r="B364" s="13"/>
    </row>
    <row r="365" spans="2:2">
      <c r="B365" s="13"/>
    </row>
    <row r="366" spans="2:2">
      <c r="B366" s="13"/>
    </row>
    <row r="367" spans="2:2">
      <c r="B367" s="13"/>
    </row>
    <row r="368" spans="2:2">
      <c r="B368" s="13"/>
    </row>
    <row r="369" spans="2:2">
      <c r="B369" s="13"/>
    </row>
    <row r="370" spans="2:2">
      <c r="B370" s="13"/>
    </row>
    <row r="371" spans="2:2">
      <c r="B371" s="13"/>
    </row>
    <row r="372" spans="2:2">
      <c r="B372" s="13"/>
    </row>
    <row r="373" spans="2:2">
      <c r="B373" s="13"/>
    </row>
    <row r="374" spans="2:2">
      <c r="B374" s="13"/>
    </row>
    <row r="375" spans="2:2">
      <c r="B375" s="13"/>
    </row>
    <row r="376" spans="2:2">
      <c r="B376" s="13"/>
    </row>
    <row r="377" spans="2:2">
      <c r="B377" s="13"/>
    </row>
    <row r="378" spans="2:2">
      <c r="B378" s="13"/>
    </row>
    <row r="379" spans="2:2">
      <c r="B379" s="13"/>
    </row>
    <row r="380" spans="2:2">
      <c r="B380" s="13"/>
    </row>
    <row r="381" spans="2:2">
      <c r="B381" s="13"/>
    </row>
    <row r="382" spans="2:2">
      <c r="B382" s="13"/>
    </row>
    <row r="383" spans="2:2">
      <c r="B383" s="13"/>
    </row>
    <row r="384" spans="2:2">
      <c r="B384" s="13"/>
    </row>
    <row r="385" spans="2:2">
      <c r="B385" s="13"/>
    </row>
    <row r="386" spans="2:2">
      <c r="B386" s="13"/>
    </row>
    <row r="387" spans="2:2">
      <c r="B387" s="13"/>
    </row>
    <row r="388" spans="2:2">
      <c r="B388" s="13"/>
    </row>
    <row r="389" spans="2:2">
      <c r="B389" s="13"/>
    </row>
    <row r="390" spans="2:2">
      <c r="B390" s="13"/>
    </row>
    <row r="391" spans="2:2">
      <c r="B391" s="13"/>
    </row>
    <row r="392" spans="2:2">
      <c r="B392" s="13"/>
    </row>
    <row r="393" spans="2:2">
      <c r="B393" s="13"/>
    </row>
    <row r="394" spans="2:2">
      <c r="B394" s="13"/>
    </row>
    <row r="395" spans="2:2">
      <c r="B395" s="13"/>
    </row>
    <row r="396" spans="2:2">
      <c r="B396" s="13"/>
    </row>
    <row r="397" spans="2:2">
      <c r="B397" s="13"/>
    </row>
    <row r="398" spans="2:2">
      <c r="B398" s="13"/>
    </row>
    <row r="399" spans="2:2">
      <c r="B399" s="13"/>
    </row>
    <row r="400" spans="2:2">
      <c r="B400" s="13"/>
    </row>
    <row r="401" spans="2:2">
      <c r="B401" s="13"/>
    </row>
    <row r="402" spans="2:2">
      <c r="B402" s="13"/>
    </row>
    <row r="403" spans="2:2">
      <c r="B403" s="13"/>
    </row>
    <row r="404" spans="2:2">
      <c r="B404" s="13"/>
    </row>
    <row r="405" spans="2:2">
      <c r="B405" s="13"/>
    </row>
    <row r="406" spans="2:2">
      <c r="B406" s="13"/>
    </row>
    <row r="407" spans="2:2">
      <c r="B407" s="13"/>
    </row>
    <row r="408" spans="2:2">
      <c r="B408" s="13"/>
    </row>
    <row r="409" spans="2:2">
      <c r="B409" s="13"/>
    </row>
    <row r="410" spans="2:2">
      <c r="B410" s="13"/>
    </row>
    <row r="411" spans="2:2">
      <c r="B411" s="13"/>
    </row>
    <row r="412" spans="2:2">
      <c r="B412" s="13"/>
    </row>
    <row r="413" spans="2:2">
      <c r="B413" s="13"/>
    </row>
    <row r="414" spans="2:2">
      <c r="B414" s="13"/>
    </row>
    <row r="415" spans="2:2">
      <c r="B415" s="13"/>
    </row>
    <row r="416" spans="2:2">
      <c r="B416" s="13"/>
    </row>
    <row r="417" spans="2:2">
      <c r="B417" s="13"/>
    </row>
    <row r="418" spans="2:2">
      <c r="B418" s="13"/>
    </row>
    <row r="419" spans="2:2">
      <c r="B419" s="13"/>
    </row>
    <row r="420" spans="2:2">
      <c r="B420" s="13"/>
    </row>
    <row r="421" spans="2:2">
      <c r="B421" s="13"/>
    </row>
    <row r="422" spans="2:2">
      <c r="B422" s="13"/>
    </row>
    <row r="423" spans="2:2">
      <c r="B423" s="13"/>
    </row>
    <row r="424" spans="2:2">
      <c r="B424" s="13"/>
    </row>
    <row r="425" spans="2:2">
      <c r="B425" s="13"/>
    </row>
    <row r="426" spans="2:2">
      <c r="B426" s="13"/>
    </row>
    <row r="427" spans="2:2">
      <c r="B427" s="13"/>
    </row>
    <row r="428" spans="2:2">
      <c r="B428" s="13"/>
    </row>
    <row r="429" spans="2:2">
      <c r="B429" s="13"/>
    </row>
    <row r="430" spans="2:2">
      <c r="B430" s="13"/>
    </row>
    <row r="431" spans="2:2">
      <c r="B431" s="13"/>
    </row>
    <row r="432" spans="2:2">
      <c r="B432" s="13"/>
    </row>
    <row r="433" spans="2:2">
      <c r="B433" s="13"/>
    </row>
    <row r="434" spans="2:2">
      <c r="B434" s="13"/>
    </row>
    <row r="435" spans="2:2">
      <c r="B435" s="13"/>
    </row>
    <row r="436" spans="2:2">
      <c r="B436" s="13"/>
    </row>
    <row r="437" spans="2:2">
      <c r="B437" s="13"/>
    </row>
    <row r="438" spans="2:2">
      <c r="B438" s="13"/>
    </row>
    <row r="439" spans="2:2">
      <c r="B439" s="13"/>
    </row>
    <row r="440" spans="2:2">
      <c r="B440" s="13"/>
    </row>
    <row r="441" spans="2:2">
      <c r="B441" s="13"/>
    </row>
    <row r="442" spans="2:2">
      <c r="B442" s="13"/>
    </row>
    <row r="443" spans="2:2">
      <c r="B443" s="13"/>
    </row>
    <row r="444" spans="2:2">
      <c r="B444" s="13"/>
    </row>
    <row r="445" spans="2:2">
      <c r="B445" s="13"/>
    </row>
    <row r="446" spans="2:2">
      <c r="B446" s="13"/>
    </row>
    <row r="447" spans="2:2">
      <c r="B447" s="13"/>
    </row>
    <row r="448" spans="2:2">
      <c r="B448" s="13"/>
    </row>
    <row r="449" spans="2:2">
      <c r="B449" s="13"/>
    </row>
    <row r="450" spans="2:2">
      <c r="B450" s="13"/>
    </row>
    <row r="451" spans="2:2">
      <c r="B451" s="13"/>
    </row>
    <row r="452" spans="2:2">
      <c r="B452" s="13"/>
    </row>
    <row r="453" spans="2:2">
      <c r="B453" s="13"/>
    </row>
    <row r="454" spans="2:2">
      <c r="B454" s="13"/>
    </row>
    <row r="455" spans="2:2">
      <c r="B455" s="13"/>
    </row>
    <row r="456" spans="2:2">
      <c r="B456" s="13"/>
    </row>
    <row r="457" spans="2:2">
      <c r="B457" s="13"/>
    </row>
    <row r="458" spans="2:2">
      <c r="B458" s="13"/>
    </row>
    <row r="459" spans="2:2">
      <c r="B459" s="13"/>
    </row>
    <row r="460" spans="2:2">
      <c r="B460" s="13"/>
    </row>
    <row r="461" spans="2:2">
      <c r="B461" s="13"/>
    </row>
    <row r="462" spans="2:2">
      <c r="B462" s="13"/>
    </row>
    <row r="463" spans="2:2">
      <c r="B463" s="13"/>
    </row>
    <row r="464" spans="2:2">
      <c r="B464" s="13"/>
    </row>
    <row r="465" spans="2:2">
      <c r="B465" s="13"/>
    </row>
    <row r="466" spans="2:2">
      <c r="B466" s="13"/>
    </row>
    <row r="467" spans="2:2">
      <c r="B467" s="13"/>
    </row>
    <row r="468" spans="2:2">
      <c r="B468" s="13"/>
    </row>
    <row r="469" spans="2:2">
      <c r="B469" s="13"/>
    </row>
    <row r="470" spans="2:2">
      <c r="B470" s="13"/>
    </row>
    <row r="471" spans="2:2">
      <c r="B471" s="13"/>
    </row>
    <row r="472" spans="2:2">
      <c r="B472" s="13"/>
    </row>
    <row r="473" spans="2:2">
      <c r="B473" s="13"/>
    </row>
    <row r="474" spans="2:2">
      <c r="B474" s="13"/>
    </row>
    <row r="475" spans="2:2">
      <c r="B475" s="13"/>
    </row>
    <row r="476" spans="2:2">
      <c r="B476" s="13"/>
    </row>
    <row r="477" spans="2:2">
      <c r="B477" s="13"/>
    </row>
    <row r="478" spans="2:2">
      <c r="B478" s="13"/>
    </row>
    <row r="479" spans="2:2">
      <c r="B479" s="13"/>
    </row>
    <row r="480" spans="2:2">
      <c r="B480" s="13"/>
    </row>
    <row r="481" spans="2:2">
      <c r="B481" s="13"/>
    </row>
    <row r="482" spans="2:2">
      <c r="B482" s="13"/>
    </row>
    <row r="483" spans="2:2">
      <c r="B483" s="13"/>
    </row>
    <row r="484" spans="2:2">
      <c r="B484" s="13"/>
    </row>
    <row r="485" spans="2:2">
      <c r="B485" s="13"/>
    </row>
    <row r="486" spans="2:2">
      <c r="B486" s="13"/>
    </row>
    <row r="487" spans="2:2">
      <c r="B487" s="13"/>
    </row>
    <row r="488" spans="2:2">
      <c r="B488" s="13"/>
    </row>
    <row r="489" spans="2:2">
      <c r="B489" s="13"/>
    </row>
    <row r="490" spans="2:2">
      <c r="B490" s="13"/>
    </row>
    <row r="491" spans="2:2">
      <c r="B491" s="13"/>
    </row>
    <row r="492" spans="2:2">
      <c r="B492" s="13"/>
    </row>
    <row r="493" spans="2:2">
      <c r="B493" s="13"/>
    </row>
    <row r="494" spans="2:2">
      <c r="B494" s="13"/>
    </row>
    <row r="495" spans="2:2">
      <c r="B495" s="13"/>
    </row>
    <row r="496" spans="2:2">
      <c r="B496" s="13"/>
    </row>
    <row r="497" spans="2:2">
      <c r="B497" s="13"/>
    </row>
    <row r="498" spans="2:2">
      <c r="B498" s="13"/>
    </row>
    <row r="499" spans="2:2">
      <c r="B499" s="13"/>
    </row>
    <row r="500" spans="2:2">
      <c r="B500" s="13"/>
    </row>
    <row r="501" spans="2:2">
      <c r="B501" s="13"/>
    </row>
    <row r="502" spans="2:2">
      <c r="B502" s="13"/>
    </row>
    <row r="503" spans="2:2">
      <c r="B503" s="13"/>
    </row>
    <row r="504" spans="2:2">
      <c r="B504" s="13"/>
    </row>
    <row r="505" spans="2:2">
      <c r="B505" s="13"/>
    </row>
    <row r="506" spans="2:2">
      <c r="B506" s="13"/>
    </row>
    <row r="507" spans="2:2">
      <c r="B507" s="13"/>
    </row>
    <row r="508" spans="2:2">
      <c r="B508" s="13"/>
    </row>
    <row r="509" spans="2:2">
      <c r="B509" s="13"/>
    </row>
    <row r="510" spans="2:2">
      <c r="B510" s="13"/>
    </row>
    <row r="511" spans="2:2">
      <c r="B511" s="13"/>
    </row>
    <row r="512" spans="2:2">
      <c r="B512" s="13"/>
    </row>
    <row r="513" spans="2:2">
      <c r="B513" s="13"/>
    </row>
    <row r="514" spans="2:2">
      <c r="B514" s="13"/>
    </row>
    <row r="515" spans="2:2">
      <c r="B515" s="13"/>
    </row>
    <row r="516" spans="2:2">
      <c r="B516" s="13"/>
    </row>
    <row r="517" spans="2:2">
      <c r="B517" s="13"/>
    </row>
    <row r="518" spans="2:2">
      <c r="B518" s="13"/>
    </row>
    <row r="519" spans="2:2">
      <c r="B519" s="13"/>
    </row>
    <row r="520" spans="2:2">
      <c r="B520" s="13"/>
    </row>
    <row r="521" spans="2:2">
      <c r="B521" s="13"/>
    </row>
    <row r="522" spans="2:2">
      <c r="B522" s="13"/>
    </row>
    <row r="523" spans="2:2">
      <c r="B523" s="13"/>
    </row>
    <row r="524" spans="2:2">
      <c r="B524" s="13"/>
    </row>
    <row r="525" spans="2:2">
      <c r="B525" s="13"/>
    </row>
    <row r="526" spans="2:2">
      <c r="B526" s="13"/>
    </row>
    <row r="527" spans="2:2">
      <c r="B527" s="13"/>
    </row>
    <row r="528" spans="2:2">
      <c r="B528" s="13"/>
    </row>
    <row r="529" spans="2:2">
      <c r="B529" s="13"/>
    </row>
    <row r="530" spans="2:2">
      <c r="B530" s="13"/>
    </row>
    <row r="531" spans="2:2">
      <c r="B531" s="13"/>
    </row>
    <row r="532" spans="2:2">
      <c r="B532" s="13"/>
    </row>
    <row r="533" spans="2:2">
      <c r="B533" s="13"/>
    </row>
    <row r="534" spans="2:2">
      <c r="B534" s="13"/>
    </row>
    <row r="535" spans="2:2">
      <c r="B535" s="13"/>
    </row>
    <row r="536" spans="2:2">
      <c r="B536" s="13"/>
    </row>
    <row r="537" spans="2:2">
      <c r="B537" s="13"/>
    </row>
    <row r="538" spans="2:2">
      <c r="B538" s="13"/>
    </row>
    <row r="539" spans="2:2">
      <c r="B539" s="13"/>
    </row>
    <row r="540" spans="2:2">
      <c r="B540" s="13"/>
    </row>
    <row r="541" spans="2:2">
      <c r="B541" s="13"/>
    </row>
    <row r="542" spans="2:2">
      <c r="B542" s="13"/>
    </row>
    <row r="543" spans="2:2">
      <c r="B543" s="13"/>
    </row>
    <row r="544" spans="2:2">
      <c r="B544" s="13"/>
    </row>
    <row r="545" spans="2:2">
      <c r="B545" s="13"/>
    </row>
    <row r="546" spans="2:2">
      <c r="B546" s="13"/>
    </row>
    <row r="547" spans="2:2">
      <c r="B547" s="13"/>
    </row>
    <row r="548" spans="2:2">
      <c r="B548" s="13"/>
    </row>
    <row r="549" spans="2:2">
      <c r="B549" s="13"/>
    </row>
    <row r="550" spans="2:2">
      <c r="B550" s="13"/>
    </row>
    <row r="551" spans="2:2">
      <c r="B551" s="13"/>
    </row>
    <row r="552" spans="2:2">
      <c r="B552" s="13"/>
    </row>
    <row r="553" spans="2:2">
      <c r="B553" s="13"/>
    </row>
    <row r="554" spans="2:2">
      <c r="B554" s="13"/>
    </row>
    <row r="555" spans="2:2">
      <c r="B555" s="13"/>
    </row>
    <row r="556" spans="2:2">
      <c r="B556" s="13"/>
    </row>
    <row r="557" spans="2:2">
      <c r="B557" s="13"/>
    </row>
    <row r="558" spans="2:2">
      <c r="B558" s="13"/>
    </row>
    <row r="559" spans="2:2">
      <c r="B559" s="13"/>
    </row>
    <row r="560" spans="2:2">
      <c r="B560" s="13"/>
    </row>
    <row r="561" spans="2:2">
      <c r="B561" s="13"/>
    </row>
    <row r="562" spans="2:2">
      <c r="B562" s="13"/>
    </row>
    <row r="563" spans="2:2">
      <c r="B563" s="13"/>
    </row>
    <row r="564" spans="2:2">
      <c r="B564" s="13"/>
    </row>
    <row r="565" spans="2:2">
      <c r="B565" s="13"/>
    </row>
    <row r="566" spans="2:2">
      <c r="B566" s="13"/>
    </row>
    <row r="567" spans="2:2">
      <c r="B567" s="13"/>
    </row>
    <row r="568" spans="2:2">
      <c r="B568" s="13"/>
    </row>
    <row r="569" spans="2:2">
      <c r="B569" s="13"/>
    </row>
    <row r="570" spans="2:2">
      <c r="B570" s="13"/>
    </row>
    <row r="571" spans="2:2">
      <c r="B571" s="13"/>
    </row>
    <row r="572" spans="2:2">
      <c r="B572" s="13"/>
    </row>
    <row r="573" spans="2:2">
      <c r="B573" s="13"/>
    </row>
    <row r="574" spans="2:2">
      <c r="B574" s="13"/>
    </row>
    <row r="575" spans="2:2">
      <c r="B575" s="13"/>
    </row>
    <row r="576" spans="2:2">
      <c r="B576" s="13"/>
    </row>
    <row r="577" spans="2:2">
      <c r="B577" s="13"/>
    </row>
    <row r="578" spans="2:2">
      <c r="B578" s="13"/>
    </row>
    <row r="579" spans="2:2">
      <c r="B579" s="13"/>
    </row>
    <row r="580" spans="2:2">
      <c r="B580" s="13"/>
    </row>
    <row r="581" spans="2:2">
      <c r="B581" s="13"/>
    </row>
    <row r="582" spans="2:2">
      <c r="B582" s="13"/>
    </row>
    <row r="583" spans="2:2">
      <c r="B583" s="13"/>
    </row>
    <row r="584" spans="2:2">
      <c r="B584" s="13"/>
    </row>
    <row r="585" spans="2:2">
      <c r="B585" s="13"/>
    </row>
    <row r="586" spans="2:2">
      <c r="B586" s="13"/>
    </row>
    <row r="587" spans="2:2">
      <c r="B587" s="13"/>
    </row>
    <row r="588" spans="2:2">
      <c r="B588" s="13"/>
    </row>
    <row r="589" spans="2:2">
      <c r="B589" s="13"/>
    </row>
    <row r="590" spans="2:2">
      <c r="B590" s="13"/>
    </row>
    <row r="591" spans="2:2">
      <c r="B591" s="13"/>
    </row>
    <row r="592" spans="2:2">
      <c r="B592" s="13"/>
    </row>
    <row r="593" spans="2:2">
      <c r="B593" s="13"/>
    </row>
    <row r="594" spans="2:2">
      <c r="B594" s="13"/>
    </row>
    <row r="595" spans="2:2">
      <c r="B595" s="13"/>
    </row>
    <row r="596" spans="2:2">
      <c r="B596" s="13"/>
    </row>
    <row r="597" spans="2:2">
      <c r="B597" s="13"/>
    </row>
    <row r="598" spans="2:2">
      <c r="B598" s="13"/>
    </row>
    <row r="599" spans="2:2">
      <c r="B599" s="13"/>
    </row>
    <row r="600" spans="2:2">
      <c r="B600" s="13"/>
    </row>
    <row r="601" spans="2:2">
      <c r="B601" s="13"/>
    </row>
    <row r="602" spans="2:2">
      <c r="B602" s="13"/>
    </row>
    <row r="603" spans="2:2">
      <c r="B603" s="13"/>
    </row>
    <row r="604" spans="2:2">
      <c r="B604" s="13"/>
    </row>
    <row r="605" spans="2:2">
      <c r="B605" s="13"/>
    </row>
    <row r="606" spans="2:2">
      <c r="B606" s="13"/>
    </row>
    <row r="607" spans="2:2">
      <c r="B607" s="13"/>
    </row>
    <row r="608" spans="2:2">
      <c r="B608" s="13"/>
    </row>
    <row r="609" spans="2:2">
      <c r="B609" s="13"/>
    </row>
    <row r="610" spans="2:2">
      <c r="B610" s="13"/>
    </row>
    <row r="611" spans="2:2">
      <c r="B611" s="13"/>
    </row>
    <row r="612" spans="2:2">
      <c r="B612" s="13"/>
    </row>
    <row r="613" spans="2:2">
      <c r="B613" s="13"/>
    </row>
    <row r="614" spans="2:2">
      <c r="B614" s="13"/>
    </row>
    <row r="615" spans="2:2">
      <c r="B615" s="13"/>
    </row>
    <row r="616" spans="2:2">
      <c r="B616" s="13"/>
    </row>
    <row r="617" spans="2:2">
      <c r="B617" s="13"/>
    </row>
    <row r="618" spans="2:2">
      <c r="B618" s="13"/>
    </row>
    <row r="619" spans="2:2">
      <c r="B619" s="13"/>
    </row>
    <row r="620" spans="2:2">
      <c r="B620" s="13"/>
    </row>
    <row r="621" spans="2:2">
      <c r="B621" s="13"/>
    </row>
    <row r="622" spans="2:2">
      <c r="B622" s="13"/>
    </row>
    <row r="623" spans="2:2">
      <c r="B623" s="13"/>
    </row>
    <row r="624" spans="2:2">
      <c r="B624" s="13"/>
    </row>
    <row r="625" spans="2:2">
      <c r="B625" s="13"/>
    </row>
    <row r="626" spans="2:2">
      <c r="B626" s="13"/>
    </row>
    <row r="627" spans="2:2">
      <c r="B627" s="13"/>
    </row>
    <row r="628" spans="2:2">
      <c r="B628" s="13"/>
    </row>
    <row r="629" spans="2:2">
      <c r="B629" s="13"/>
    </row>
    <row r="630" spans="2:2">
      <c r="B630" s="13"/>
    </row>
    <row r="631" spans="2:2">
      <c r="B631" s="13"/>
    </row>
    <row r="632" spans="2:2">
      <c r="B632" s="13"/>
    </row>
    <row r="633" spans="2:2">
      <c r="B633" s="13"/>
    </row>
    <row r="634" spans="2:2">
      <c r="B634" s="13"/>
    </row>
    <row r="635" spans="2:2">
      <c r="B635" s="13"/>
    </row>
    <row r="636" spans="2:2">
      <c r="B636" s="13"/>
    </row>
    <row r="637" spans="2:2">
      <c r="B637" s="13"/>
    </row>
    <row r="638" spans="2:2">
      <c r="B638" s="13"/>
    </row>
    <row r="639" spans="2:2">
      <c r="B639" s="13"/>
    </row>
    <row r="640" spans="2:2">
      <c r="B640" s="13"/>
    </row>
    <row r="641" spans="2:2">
      <c r="B641" s="13"/>
    </row>
    <row r="642" spans="2:2">
      <c r="B642" s="13"/>
    </row>
    <row r="643" spans="2:2">
      <c r="B643" s="13"/>
    </row>
    <row r="644" spans="2:2">
      <c r="B644" s="13"/>
    </row>
    <row r="645" spans="2:2">
      <c r="B645" s="13"/>
    </row>
    <row r="646" spans="2:2">
      <c r="B646" s="13"/>
    </row>
    <row r="647" spans="2:2">
      <c r="B647" s="13"/>
    </row>
    <row r="648" spans="2:2">
      <c r="B648" s="13"/>
    </row>
    <row r="649" spans="2:2">
      <c r="B649" s="13"/>
    </row>
    <row r="650" spans="2:2">
      <c r="B650" s="13"/>
    </row>
    <row r="651" spans="2:2">
      <c r="B651" s="13"/>
    </row>
    <row r="652" spans="2:2">
      <c r="B652" s="13"/>
    </row>
    <row r="653" spans="2:2">
      <c r="B653" s="13"/>
    </row>
    <row r="654" spans="2:2">
      <c r="B654" s="13"/>
    </row>
    <row r="655" spans="2:2">
      <c r="B655" s="13"/>
    </row>
    <row r="656" spans="2:2">
      <c r="B656" s="13"/>
    </row>
    <row r="657" spans="2:2">
      <c r="B657" s="13"/>
    </row>
    <row r="658" spans="2:2">
      <c r="B658" s="13"/>
    </row>
    <row r="659" spans="2:2">
      <c r="B659" s="13"/>
    </row>
    <row r="660" spans="2:2">
      <c r="B660" s="13"/>
    </row>
    <row r="661" spans="2:2">
      <c r="B661" s="13"/>
    </row>
    <row r="662" spans="2:2">
      <c r="B662" s="13"/>
    </row>
    <row r="663" spans="2:2">
      <c r="B663" s="13"/>
    </row>
    <row r="664" spans="2:2">
      <c r="B664" s="13"/>
    </row>
    <row r="665" spans="2:2">
      <c r="B665" s="13"/>
    </row>
    <row r="666" spans="2:2">
      <c r="B666" s="13"/>
    </row>
    <row r="667" spans="2:2">
      <c r="B667" s="13"/>
    </row>
    <row r="668" spans="2:2">
      <c r="B668" s="13"/>
    </row>
    <row r="669" spans="2:2">
      <c r="B669" s="13"/>
    </row>
    <row r="670" spans="2:2">
      <c r="B670" s="13"/>
    </row>
    <row r="671" spans="2:2">
      <c r="B671" s="13"/>
    </row>
    <row r="672" spans="2:2">
      <c r="B672" s="13"/>
    </row>
    <row r="673" spans="2:2">
      <c r="B673" s="13"/>
    </row>
    <row r="674" spans="2:2">
      <c r="B674" s="13"/>
    </row>
    <row r="675" spans="2:2">
      <c r="B675" s="13"/>
    </row>
    <row r="676" spans="2:2">
      <c r="B676" s="13"/>
    </row>
    <row r="677" spans="2:2">
      <c r="B677" s="13"/>
    </row>
    <row r="678" spans="2:2">
      <c r="B678" s="13"/>
    </row>
    <row r="679" spans="2:2">
      <c r="B679" s="13"/>
    </row>
    <row r="680" spans="2:2">
      <c r="B680" s="13"/>
    </row>
    <row r="681" spans="2:2">
      <c r="B681" s="13"/>
    </row>
    <row r="682" spans="2:2">
      <c r="B682" s="13"/>
    </row>
    <row r="683" spans="2:2">
      <c r="B683" s="13"/>
    </row>
    <row r="684" spans="2:2">
      <c r="B684" s="13"/>
    </row>
    <row r="685" spans="2:2">
      <c r="B685" s="13"/>
    </row>
    <row r="686" spans="2:2">
      <c r="B686" s="13"/>
    </row>
    <row r="687" spans="2:2">
      <c r="B687" s="13"/>
    </row>
    <row r="688" spans="2:2">
      <c r="B688" s="13"/>
    </row>
    <row r="689" spans="2:2">
      <c r="B689" s="13"/>
    </row>
    <row r="690" spans="2:2">
      <c r="B690" s="13"/>
    </row>
    <row r="691" spans="2:2">
      <c r="B691" s="13"/>
    </row>
    <row r="692" spans="2:2">
      <c r="B692" s="13"/>
    </row>
    <row r="693" spans="2:2">
      <c r="B693" s="13"/>
    </row>
    <row r="694" spans="2:2">
      <c r="B694" s="13"/>
    </row>
    <row r="695" spans="2:2">
      <c r="B695" s="13"/>
    </row>
    <row r="696" spans="2:2">
      <c r="B696" s="13"/>
    </row>
    <row r="697" spans="2:2">
      <c r="B697" s="13"/>
    </row>
    <row r="698" spans="2:2">
      <c r="B698" s="13"/>
    </row>
    <row r="699" spans="2:2">
      <c r="B699" s="13"/>
    </row>
    <row r="700" spans="2:2">
      <c r="B700" s="13"/>
    </row>
    <row r="701" spans="2:2">
      <c r="B701" s="13"/>
    </row>
    <row r="702" spans="2:2">
      <c r="B702" s="13"/>
    </row>
    <row r="703" spans="2:2">
      <c r="B703" s="13"/>
    </row>
    <row r="704" spans="2:2">
      <c r="B704" s="13"/>
    </row>
    <row r="705" spans="2:2">
      <c r="B705" s="13"/>
    </row>
    <row r="706" spans="2:2">
      <c r="B706" s="13"/>
    </row>
    <row r="707" spans="2:2">
      <c r="B707" s="13"/>
    </row>
    <row r="708" spans="2:2">
      <c r="B708" s="13"/>
    </row>
    <row r="709" spans="2:2">
      <c r="B709" s="13"/>
    </row>
    <row r="710" spans="2:2">
      <c r="B710" s="13"/>
    </row>
    <row r="711" spans="2:2">
      <c r="B711" s="13"/>
    </row>
    <row r="712" spans="2:2">
      <c r="B712" s="13"/>
    </row>
    <row r="713" spans="2:2">
      <c r="B713" s="13"/>
    </row>
    <row r="714" spans="2:2">
      <c r="B714" s="13"/>
    </row>
    <row r="715" spans="2:2">
      <c r="B715" s="13"/>
    </row>
    <row r="716" spans="2:2">
      <c r="B716" s="13"/>
    </row>
    <row r="717" spans="2:2">
      <c r="B717" s="13"/>
    </row>
    <row r="718" spans="2:2">
      <c r="B718" s="13"/>
    </row>
    <row r="719" spans="2:2">
      <c r="B719" s="13"/>
    </row>
    <row r="720" spans="2:2">
      <c r="B720" s="13"/>
    </row>
    <row r="721" spans="2:2">
      <c r="B721" s="13"/>
    </row>
    <row r="722" spans="2:2">
      <c r="B722" s="13"/>
    </row>
    <row r="723" spans="2:2">
      <c r="B723" s="13"/>
    </row>
    <row r="724" spans="2:2">
      <c r="B724" s="13"/>
    </row>
    <row r="725" spans="2:2">
      <c r="B725" s="13"/>
    </row>
    <row r="726" spans="2:2">
      <c r="B726" s="13"/>
    </row>
    <row r="727" spans="2:2">
      <c r="B727" s="13"/>
    </row>
    <row r="728" spans="2:2">
      <c r="B728" s="13"/>
    </row>
    <row r="729" spans="2:2">
      <c r="B729" s="13"/>
    </row>
    <row r="730" spans="2:2">
      <c r="B730" s="13"/>
    </row>
    <row r="731" spans="2:2">
      <c r="B731" s="13"/>
    </row>
    <row r="732" spans="2:2">
      <c r="B732" s="13"/>
    </row>
    <row r="733" spans="2:2">
      <c r="B733" s="13"/>
    </row>
    <row r="734" spans="2:2">
      <c r="B734" s="13"/>
    </row>
    <row r="735" spans="2:2">
      <c r="B735" s="13"/>
    </row>
    <row r="736" spans="2:2">
      <c r="B736" s="13"/>
    </row>
    <row r="737" spans="2:2">
      <c r="B737" s="13"/>
    </row>
    <row r="738" spans="2:2">
      <c r="B738" s="13"/>
    </row>
    <row r="739" spans="2:2">
      <c r="B739" s="13"/>
    </row>
    <row r="740" spans="2:2">
      <c r="B740" s="13"/>
    </row>
    <row r="741" spans="2:2">
      <c r="B741" s="13"/>
    </row>
    <row r="742" spans="2:2">
      <c r="B742" s="13"/>
    </row>
    <row r="743" spans="2:2">
      <c r="B743" s="13"/>
    </row>
    <row r="744" spans="2:2">
      <c r="B744" s="13"/>
    </row>
    <row r="745" spans="2:2">
      <c r="B745" s="13"/>
    </row>
  </sheetData>
  <mergeCells count="33">
    <mergeCell ref="A227:A229"/>
    <mergeCell ref="A222:A224"/>
    <mergeCell ref="A30:A32"/>
    <mergeCell ref="A40:A45"/>
    <mergeCell ref="A46:A48"/>
    <mergeCell ref="A50:A52"/>
    <mergeCell ref="A61:A65"/>
    <mergeCell ref="A58:A60"/>
    <mergeCell ref="A93:A95"/>
    <mergeCell ref="A90:A92"/>
    <mergeCell ref="A127:A137"/>
    <mergeCell ref="A96:A101"/>
    <mergeCell ref="A78:A80"/>
    <mergeCell ref="A104:A107"/>
    <mergeCell ref="A115:A117"/>
    <mergeCell ref="A120:A125"/>
    <mergeCell ref="A200:A202"/>
    <mergeCell ref="A152:A155"/>
    <mergeCell ref="A156:A158"/>
    <mergeCell ref="A180:A182"/>
    <mergeCell ref="A189:A191"/>
    <mergeCell ref="A192:A194"/>
    <mergeCell ref="A169:A173"/>
    <mergeCell ref="A159:A168"/>
    <mergeCell ref="C13:F13"/>
    <mergeCell ref="A1:G1"/>
    <mergeCell ref="A2:G2"/>
    <mergeCell ref="A3:G3"/>
    <mergeCell ref="A4:G4"/>
    <mergeCell ref="A5:G5"/>
    <mergeCell ref="A9:G9"/>
    <mergeCell ref="A10:G10"/>
    <mergeCell ref="C12:F12"/>
  </mergeCells>
  <pageMargins left="1" right="0.75" top="0.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J49"/>
  <sheetViews>
    <sheetView showZeros="0" view="pageBreakPreview" zoomScale="120" zoomScaleNormal="120" zoomScaleSheetLayoutView="120" workbookViewId="0">
      <selection activeCell="B5" sqref="B5"/>
    </sheetView>
  </sheetViews>
  <sheetFormatPr defaultRowHeight="12.75"/>
  <cols>
    <col min="1" max="1" width="7.28515625" style="192" customWidth="1"/>
    <col min="2" max="2" width="45.7109375" style="193" customWidth="1"/>
    <col min="3" max="3" width="9.140625" style="184"/>
    <col min="4" max="4" width="8.42578125" style="194" customWidth="1"/>
    <col min="5" max="5" width="11.28515625" style="194" customWidth="1"/>
    <col min="6" max="6" width="16.5703125" style="195" customWidth="1"/>
    <col min="7" max="7" width="9.140625" style="183" customWidth="1"/>
    <col min="8" max="8" width="0.28515625" style="183" customWidth="1"/>
    <col min="9" max="9" width="0.140625" style="183" customWidth="1"/>
    <col min="10" max="10" width="9.140625" style="183"/>
    <col min="11" max="256" width="9.140625" style="184"/>
    <col min="257" max="257" width="7.28515625" style="184" customWidth="1"/>
    <col min="258" max="258" width="45.7109375" style="184" customWidth="1"/>
    <col min="259" max="259" width="9.140625" style="184"/>
    <col min="260" max="260" width="8.42578125" style="184" customWidth="1"/>
    <col min="261" max="261" width="11.28515625" style="184" customWidth="1"/>
    <col min="262" max="262" width="16.5703125" style="184" customWidth="1"/>
    <col min="263" max="263" width="9.140625" style="184"/>
    <col min="264" max="265" width="0" style="184" hidden="1" customWidth="1"/>
    <col min="266" max="512" width="9.140625" style="184"/>
    <col min="513" max="513" width="7.28515625" style="184" customWidth="1"/>
    <col min="514" max="514" width="45.7109375" style="184" customWidth="1"/>
    <col min="515" max="515" width="9.140625" style="184"/>
    <col min="516" max="516" width="8.42578125" style="184" customWidth="1"/>
    <col min="517" max="517" width="11.28515625" style="184" customWidth="1"/>
    <col min="518" max="518" width="16.5703125" style="184" customWidth="1"/>
    <col min="519" max="519" width="9.140625" style="184"/>
    <col min="520" max="521" width="0" style="184" hidden="1" customWidth="1"/>
    <col min="522" max="768" width="9.140625" style="184"/>
    <col min="769" max="769" width="7.28515625" style="184" customWidth="1"/>
    <col min="770" max="770" width="45.7109375" style="184" customWidth="1"/>
    <col min="771" max="771" width="9.140625" style="184"/>
    <col min="772" max="772" width="8.42578125" style="184" customWidth="1"/>
    <col min="773" max="773" width="11.28515625" style="184" customWidth="1"/>
    <col min="774" max="774" width="16.5703125" style="184" customWidth="1"/>
    <col min="775" max="775" width="9.140625" style="184"/>
    <col min="776" max="777" width="0" style="184" hidden="1" customWidth="1"/>
    <col min="778" max="1024" width="9.140625" style="184"/>
    <col min="1025" max="1025" width="7.28515625" style="184" customWidth="1"/>
    <col min="1026" max="1026" width="45.7109375" style="184" customWidth="1"/>
    <col min="1027" max="1027" width="9.140625" style="184"/>
    <col min="1028" max="1028" width="8.42578125" style="184" customWidth="1"/>
    <col min="1029" max="1029" width="11.28515625" style="184" customWidth="1"/>
    <col min="1030" max="1030" width="16.5703125" style="184" customWidth="1"/>
    <col min="1031" max="1031" width="9.140625" style="184"/>
    <col min="1032" max="1033" width="0" style="184" hidden="1" customWidth="1"/>
    <col min="1034" max="1280" width="9.140625" style="184"/>
    <col min="1281" max="1281" width="7.28515625" style="184" customWidth="1"/>
    <col min="1282" max="1282" width="45.7109375" style="184" customWidth="1"/>
    <col min="1283" max="1283" width="9.140625" style="184"/>
    <col min="1284" max="1284" width="8.42578125" style="184" customWidth="1"/>
    <col min="1285" max="1285" width="11.28515625" style="184" customWidth="1"/>
    <col min="1286" max="1286" width="16.5703125" style="184" customWidth="1"/>
    <col min="1287" max="1287" width="9.140625" style="184"/>
    <col min="1288" max="1289" width="0" style="184" hidden="1" customWidth="1"/>
    <col min="1290" max="1536" width="9.140625" style="184"/>
    <col min="1537" max="1537" width="7.28515625" style="184" customWidth="1"/>
    <col min="1538" max="1538" width="45.7109375" style="184" customWidth="1"/>
    <col min="1539" max="1539" width="9.140625" style="184"/>
    <col min="1540" max="1540" width="8.42578125" style="184" customWidth="1"/>
    <col min="1541" max="1541" width="11.28515625" style="184" customWidth="1"/>
    <col min="1542" max="1542" width="16.5703125" style="184" customWidth="1"/>
    <col min="1543" max="1543" width="9.140625" style="184"/>
    <col min="1544" max="1545" width="0" style="184" hidden="1" customWidth="1"/>
    <col min="1546" max="1792" width="9.140625" style="184"/>
    <col min="1793" max="1793" width="7.28515625" style="184" customWidth="1"/>
    <col min="1794" max="1794" width="45.7109375" style="184" customWidth="1"/>
    <col min="1795" max="1795" width="9.140625" style="184"/>
    <col min="1796" max="1796" width="8.42578125" style="184" customWidth="1"/>
    <col min="1797" max="1797" width="11.28515625" style="184" customWidth="1"/>
    <col min="1798" max="1798" width="16.5703125" style="184" customWidth="1"/>
    <col min="1799" max="1799" width="9.140625" style="184"/>
    <col min="1800" max="1801" width="0" style="184" hidden="1" customWidth="1"/>
    <col min="1802" max="2048" width="9.140625" style="184"/>
    <col min="2049" max="2049" width="7.28515625" style="184" customWidth="1"/>
    <col min="2050" max="2050" width="45.7109375" style="184" customWidth="1"/>
    <col min="2051" max="2051" width="9.140625" style="184"/>
    <col min="2052" max="2052" width="8.42578125" style="184" customWidth="1"/>
    <col min="2053" max="2053" width="11.28515625" style="184" customWidth="1"/>
    <col min="2054" max="2054" width="16.5703125" style="184" customWidth="1"/>
    <col min="2055" max="2055" width="9.140625" style="184"/>
    <col min="2056" max="2057" width="0" style="184" hidden="1" customWidth="1"/>
    <col min="2058" max="2304" width="9.140625" style="184"/>
    <col min="2305" max="2305" width="7.28515625" style="184" customWidth="1"/>
    <col min="2306" max="2306" width="45.7109375" style="184" customWidth="1"/>
    <col min="2307" max="2307" width="9.140625" style="184"/>
    <col min="2308" max="2308" width="8.42578125" style="184" customWidth="1"/>
    <col min="2309" max="2309" width="11.28515625" style="184" customWidth="1"/>
    <col min="2310" max="2310" width="16.5703125" style="184" customWidth="1"/>
    <col min="2311" max="2311" width="9.140625" style="184"/>
    <col min="2312" max="2313" width="0" style="184" hidden="1" customWidth="1"/>
    <col min="2314" max="2560" width="9.140625" style="184"/>
    <col min="2561" max="2561" width="7.28515625" style="184" customWidth="1"/>
    <col min="2562" max="2562" width="45.7109375" style="184" customWidth="1"/>
    <col min="2563" max="2563" width="9.140625" style="184"/>
    <col min="2564" max="2564" width="8.42578125" style="184" customWidth="1"/>
    <col min="2565" max="2565" width="11.28515625" style="184" customWidth="1"/>
    <col min="2566" max="2566" width="16.5703125" style="184" customWidth="1"/>
    <col min="2567" max="2567" width="9.140625" style="184"/>
    <col min="2568" max="2569" width="0" style="184" hidden="1" customWidth="1"/>
    <col min="2570" max="2816" width="9.140625" style="184"/>
    <col min="2817" max="2817" width="7.28515625" style="184" customWidth="1"/>
    <col min="2818" max="2818" width="45.7109375" style="184" customWidth="1"/>
    <col min="2819" max="2819" width="9.140625" style="184"/>
    <col min="2820" max="2820" width="8.42578125" style="184" customWidth="1"/>
    <col min="2821" max="2821" width="11.28515625" style="184" customWidth="1"/>
    <col min="2822" max="2822" width="16.5703125" style="184" customWidth="1"/>
    <col min="2823" max="2823" width="9.140625" style="184"/>
    <col min="2824" max="2825" width="0" style="184" hidden="1" customWidth="1"/>
    <col min="2826" max="3072" width="9.140625" style="184"/>
    <col min="3073" max="3073" width="7.28515625" style="184" customWidth="1"/>
    <col min="3074" max="3074" width="45.7109375" style="184" customWidth="1"/>
    <col min="3075" max="3075" width="9.140625" style="184"/>
    <col min="3076" max="3076" width="8.42578125" style="184" customWidth="1"/>
    <col min="3077" max="3077" width="11.28515625" style="184" customWidth="1"/>
    <col min="3078" max="3078" width="16.5703125" style="184" customWidth="1"/>
    <col min="3079" max="3079" width="9.140625" style="184"/>
    <col min="3080" max="3081" width="0" style="184" hidden="1" customWidth="1"/>
    <col min="3082" max="3328" width="9.140625" style="184"/>
    <col min="3329" max="3329" width="7.28515625" style="184" customWidth="1"/>
    <col min="3330" max="3330" width="45.7109375" style="184" customWidth="1"/>
    <col min="3331" max="3331" width="9.140625" style="184"/>
    <col min="3332" max="3332" width="8.42578125" style="184" customWidth="1"/>
    <col min="3333" max="3333" width="11.28515625" style="184" customWidth="1"/>
    <col min="3334" max="3334" width="16.5703125" style="184" customWidth="1"/>
    <col min="3335" max="3335" width="9.140625" style="184"/>
    <col min="3336" max="3337" width="0" style="184" hidden="1" customWidth="1"/>
    <col min="3338" max="3584" width="9.140625" style="184"/>
    <col min="3585" max="3585" width="7.28515625" style="184" customWidth="1"/>
    <col min="3586" max="3586" width="45.7109375" style="184" customWidth="1"/>
    <col min="3587" max="3587" width="9.140625" style="184"/>
    <col min="3588" max="3588" width="8.42578125" style="184" customWidth="1"/>
    <col min="3589" max="3589" width="11.28515625" style="184" customWidth="1"/>
    <col min="3590" max="3590" width="16.5703125" style="184" customWidth="1"/>
    <col min="3591" max="3591" width="9.140625" style="184"/>
    <col min="3592" max="3593" width="0" style="184" hidden="1" customWidth="1"/>
    <col min="3594" max="3840" width="9.140625" style="184"/>
    <col min="3841" max="3841" width="7.28515625" style="184" customWidth="1"/>
    <col min="3842" max="3842" width="45.7109375" style="184" customWidth="1"/>
    <col min="3843" max="3843" width="9.140625" style="184"/>
    <col min="3844" max="3844" width="8.42578125" style="184" customWidth="1"/>
    <col min="3845" max="3845" width="11.28515625" style="184" customWidth="1"/>
    <col min="3846" max="3846" width="16.5703125" style="184" customWidth="1"/>
    <col min="3847" max="3847" width="9.140625" style="184"/>
    <col min="3848" max="3849" width="0" style="184" hidden="1" customWidth="1"/>
    <col min="3850" max="4096" width="9.140625" style="184"/>
    <col min="4097" max="4097" width="7.28515625" style="184" customWidth="1"/>
    <col min="4098" max="4098" width="45.7109375" style="184" customWidth="1"/>
    <col min="4099" max="4099" width="9.140625" style="184"/>
    <col min="4100" max="4100" width="8.42578125" style="184" customWidth="1"/>
    <col min="4101" max="4101" width="11.28515625" style="184" customWidth="1"/>
    <col min="4102" max="4102" width="16.5703125" style="184" customWidth="1"/>
    <col min="4103" max="4103" width="9.140625" style="184"/>
    <col min="4104" max="4105" width="0" style="184" hidden="1" customWidth="1"/>
    <col min="4106" max="4352" width="9.140625" style="184"/>
    <col min="4353" max="4353" width="7.28515625" style="184" customWidth="1"/>
    <col min="4354" max="4354" width="45.7109375" style="184" customWidth="1"/>
    <col min="4355" max="4355" width="9.140625" style="184"/>
    <col min="4356" max="4356" width="8.42578125" style="184" customWidth="1"/>
    <col min="4357" max="4357" width="11.28515625" style="184" customWidth="1"/>
    <col min="4358" max="4358" width="16.5703125" style="184" customWidth="1"/>
    <col min="4359" max="4359" width="9.140625" style="184"/>
    <col min="4360" max="4361" width="0" style="184" hidden="1" customWidth="1"/>
    <col min="4362" max="4608" width="9.140625" style="184"/>
    <col min="4609" max="4609" width="7.28515625" style="184" customWidth="1"/>
    <col min="4610" max="4610" width="45.7109375" style="184" customWidth="1"/>
    <col min="4611" max="4611" width="9.140625" style="184"/>
    <col min="4612" max="4612" width="8.42578125" style="184" customWidth="1"/>
    <col min="4613" max="4613" width="11.28515625" style="184" customWidth="1"/>
    <col min="4614" max="4614" width="16.5703125" style="184" customWidth="1"/>
    <col min="4615" max="4615" width="9.140625" style="184"/>
    <col min="4616" max="4617" width="0" style="184" hidden="1" customWidth="1"/>
    <col min="4618" max="4864" width="9.140625" style="184"/>
    <col min="4865" max="4865" width="7.28515625" style="184" customWidth="1"/>
    <col min="4866" max="4866" width="45.7109375" style="184" customWidth="1"/>
    <col min="4867" max="4867" width="9.140625" style="184"/>
    <col min="4868" max="4868" width="8.42578125" style="184" customWidth="1"/>
    <col min="4869" max="4869" width="11.28515625" style="184" customWidth="1"/>
    <col min="4870" max="4870" width="16.5703125" style="184" customWidth="1"/>
    <col min="4871" max="4871" width="9.140625" style="184"/>
    <col min="4872" max="4873" width="0" style="184" hidden="1" customWidth="1"/>
    <col min="4874" max="5120" width="9.140625" style="184"/>
    <col min="5121" max="5121" width="7.28515625" style="184" customWidth="1"/>
    <col min="5122" max="5122" width="45.7109375" style="184" customWidth="1"/>
    <col min="5123" max="5123" width="9.140625" style="184"/>
    <col min="5124" max="5124" width="8.42578125" style="184" customWidth="1"/>
    <col min="5125" max="5125" width="11.28515625" style="184" customWidth="1"/>
    <col min="5126" max="5126" width="16.5703125" style="184" customWidth="1"/>
    <col min="5127" max="5127" width="9.140625" style="184"/>
    <col min="5128" max="5129" width="0" style="184" hidden="1" customWidth="1"/>
    <col min="5130" max="5376" width="9.140625" style="184"/>
    <col min="5377" max="5377" width="7.28515625" style="184" customWidth="1"/>
    <col min="5378" max="5378" width="45.7109375" style="184" customWidth="1"/>
    <col min="5379" max="5379" width="9.140625" style="184"/>
    <col min="5380" max="5380" width="8.42578125" style="184" customWidth="1"/>
    <col min="5381" max="5381" width="11.28515625" style="184" customWidth="1"/>
    <col min="5382" max="5382" width="16.5703125" style="184" customWidth="1"/>
    <col min="5383" max="5383" width="9.140625" style="184"/>
    <col min="5384" max="5385" width="0" style="184" hidden="1" customWidth="1"/>
    <col min="5386" max="5632" width="9.140625" style="184"/>
    <col min="5633" max="5633" width="7.28515625" style="184" customWidth="1"/>
    <col min="5634" max="5634" width="45.7109375" style="184" customWidth="1"/>
    <col min="5635" max="5635" width="9.140625" style="184"/>
    <col min="5636" max="5636" width="8.42578125" style="184" customWidth="1"/>
    <col min="5637" max="5637" width="11.28515625" style="184" customWidth="1"/>
    <col min="5638" max="5638" width="16.5703125" style="184" customWidth="1"/>
    <col min="5639" max="5639" width="9.140625" style="184"/>
    <col min="5640" max="5641" width="0" style="184" hidden="1" customWidth="1"/>
    <col min="5642" max="5888" width="9.140625" style="184"/>
    <col min="5889" max="5889" width="7.28515625" style="184" customWidth="1"/>
    <col min="5890" max="5890" width="45.7109375" style="184" customWidth="1"/>
    <col min="5891" max="5891" width="9.140625" style="184"/>
    <col min="5892" max="5892" width="8.42578125" style="184" customWidth="1"/>
    <col min="5893" max="5893" width="11.28515625" style="184" customWidth="1"/>
    <col min="5894" max="5894" width="16.5703125" style="184" customWidth="1"/>
    <col min="5895" max="5895" width="9.140625" style="184"/>
    <col min="5896" max="5897" width="0" style="184" hidden="1" customWidth="1"/>
    <col min="5898" max="6144" width="9.140625" style="184"/>
    <col min="6145" max="6145" width="7.28515625" style="184" customWidth="1"/>
    <col min="6146" max="6146" width="45.7109375" style="184" customWidth="1"/>
    <col min="6147" max="6147" width="9.140625" style="184"/>
    <col min="6148" max="6148" width="8.42578125" style="184" customWidth="1"/>
    <col min="6149" max="6149" width="11.28515625" style="184" customWidth="1"/>
    <col min="6150" max="6150" width="16.5703125" style="184" customWidth="1"/>
    <col min="6151" max="6151" width="9.140625" style="184"/>
    <col min="6152" max="6153" width="0" style="184" hidden="1" customWidth="1"/>
    <col min="6154" max="6400" width="9.140625" style="184"/>
    <col min="6401" max="6401" width="7.28515625" style="184" customWidth="1"/>
    <col min="6402" max="6402" width="45.7109375" style="184" customWidth="1"/>
    <col min="6403" max="6403" width="9.140625" style="184"/>
    <col min="6404" max="6404" width="8.42578125" style="184" customWidth="1"/>
    <col min="6405" max="6405" width="11.28515625" style="184" customWidth="1"/>
    <col min="6406" max="6406" width="16.5703125" style="184" customWidth="1"/>
    <col min="6407" max="6407" width="9.140625" style="184"/>
    <col min="6408" max="6409" width="0" style="184" hidden="1" customWidth="1"/>
    <col min="6410" max="6656" width="9.140625" style="184"/>
    <col min="6657" max="6657" width="7.28515625" style="184" customWidth="1"/>
    <col min="6658" max="6658" width="45.7109375" style="184" customWidth="1"/>
    <col min="6659" max="6659" width="9.140625" style="184"/>
    <col min="6660" max="6660" width="8.42578125" style="184" customWidth="1"/>
    <col min="6661" max="6661" width="11.28515625" style="184" customWidth="1"/>
    <col min="6662" max="6662" width="16.5703125" style="184" customWidth="1"/>
    <col min="6663" max="6663" width="9.140625" style="184"/>
    <col min="6664" max="6665" width="0" style="184" hidden="1" customWidth="1"/>
    <col min="6666" max="6912" width="9.140625" style="184"/>
    <col min="6913" max="6913" width="7.28515625" style="184" customWidth="1"/>
    <col min="6914" max="6914" width="45.7109375" style="184" customWidth="1"/>
    <col min="6915" max="6915" width="9.140625" style="184"/>
    <col min="6916" max="6916" width="8.42578125" style="184" customWidth="1"/>
    <col min="6917" max="6917" width="11.28515625" style="184" customWidth="1"/>
    <col min="6918" max="6918" width="16.5703125" style="184" customWidth="1"/>
    <col min="6919" max="6919" width="9.140625" style="184"/>
    <col min="6920" max="6921" width="0" style="184" hidden="1" customWidth="1"/>
    <col min="6922" max="7168" width="9.140625" style="184"/>
    <col min="7169" max="7169" width="7.28515625" style="184" customWidth="1"/>
    <col min="7170" max="7170" width="45.7109375" style="184" customWidth="1"/>
    <col min="7171" max="7171" width="9.140625" style="184"/>
    <col min="7172" max="7172" width="8.42578125" style="184" customWidth="1"/>
    <col min="7173" max="7173" width="11.28515625" style="184" customWidth="1"/>
    <col min="7174" max="7174" width="16.5703125" style="184" customWidth="1"/>
    <col min="7175" max="7175" width="9.140625" style="184"/>
    <col min="7176" max="7177" width="0" style="184" hidden="1" customWidth="1"/>
    <col min="7178" max="7424" width="9.140625" style="184"/>
    <col min="7425" max="7425" width="7.28515625" style="184" customWidth="1"/>
    <col min="7426" max="7426" width="45.7109375" style="184" customWidth="1"/>
    <col min="7427" max="7427" width="9.140625" style="184"/>
    <col min="7428" max="7428" width="8.42578125" style="184" customWidth="1"/>
    <col min="7429" max="7429" width="11.28515625" style="184" customWidth="1"/>
    <col min="7430" max="7430" width="16.5703125" style="184" customWidth="1"/>
    <col min="7431" max="7431" width="9.140625" style="184"/>
    <col min="7432" max="7433" width="0" style="184" hidden="1" customWidth="1"/>
    <col min="7434" max="7680" width="9.140625" style="184"/>
    <col min="7681" max="7681" width="7.28515625" style="184" customWidth="1"/>
    <col min="7682" max="7682" width="45.7109375" style="184" customWidth="1"/>
    <col min="7683" max="7683" width="9.140625" style="184"/>
    <col min="7684" max="7684" width="8.42578125" style="184" customWidth="1"/>
    <col min="7685" max="7685" width="11.28515625" style="184" customWidth="1"/>
    <col min="7686" max="7686" width="16.5703125" style="184" customWidth="1"/>
    <col min="7687" max="7687" width="9.140625" style="184"/>
    <col min="7688" max="7689" width="0" style="184" hidden="1" customWidth="1"/>
    <col min="7690" max="7936" width="9.140625" style="184"/>
    <col min="7937" max="7937" width="7.28515625" style="184" customWidth="1"/>
    <col min="7938" max="7938" width="45.7109375" style="184" customWidth="1"/>
    <col min="7939" max="7939" width="9.140625" style="184"/>
    <col min="7940" max="7940" width="8.42578125" style="184" customWidth="1"/>
    <col min="7941" max="7941" width="11.28515625" style="184" customWidth="1"/>
    <col min="7942" max="7942" width="16.5703125" style="184" customWidth="1"/>
    <col min="7943" max="7943" width="9.140625" style="184"/>
    <col min="7944" max="7945" width="0" style="184" hidden="1" customWidth="1"/>
    <col min="7946" max="8192" width="9.140625" style="184"/>
    <col min="8193" max="8193" width="7.28515625" style="184" customWidth="1"/>
    <col min="8194" max="8194" width="45.7109375" style="184" customWidth="1"/>
    <col min="8195" max="8195" width="9.140625" style="184"/>
    <col min="8196" max="8196" width="8.42578125" style="184" customWidth="1"/>
    <col min="8197" max="8197" width="11.28515625" style="184" customWidth="1"/>
    <col min="8198" max="8198" width="16.5703125" style="184" customWidth="1"/>
    <col min="8199" max="8199" width="9.140625" style="184"/>
    <col min="8200" max="8201" width="0" style="184" hidden="1" customWidth="1"/>
    <col min="8202" max="8448" width="9.140625" style="184"/>
    <col min="8449" max="8449" width="7.28515625" style="184" customWidth="1"/>
    <col min="8450" max="8450" width="45.7109375" style="184" customWidth="1"/>
    <col min="8451" max="8451" width="9.140625" style="184"/>
    <col min="8452" max="8452" width="8.42578125" style="184" customWidth="1"/>
    <col min="8453" max="8453" width="11.28515625" style="184" customWidth="1"/>
    <col min="8454" max="8454" width="16.5703125" style="184" customWidth="1"/>
    <col min="8455" max="8455" width="9.140625" style="184"/>
    <col min="8456" max="8457" width="0" style="184" hidden="1" customWidth="1"/>
    <col min="8458" max="8704" width="9.140625" style="184"/>
    <col min="8705" max="8705" width="7.28515625" style="184" customWidth="1"/>
    <col min="8706" max="8706" width="45.7109375" style="184" customWidth="1"/>
    <col min="8707" max="8707" width="9.140625" style="184"/>
    <col min="8708" max="8708" width="8.42578125" style="184" customWidth="1"/>
    <col min="8709" max="8709" width="11.28515625" style="184" customWidth="1"/>
    <col min="8710" max="8710" width="16.5703125" style="184" customWidth="1"/>
    <col min="8711" max="8711" width="9.140625" style="184"/>
    <col min="8712" max="8713" width="0" style="184" hidden="1" customWidth="1"/>
    <col min="8714" max="8960" width="9.140625" style="184"/>
    <col min="8961" max="8961" width="7.28515625" style="184" customWidth="1"/>
    <col min="8962" max="8962" width="45.7109375" style="184" customWidth="1"/>
    <col min="8963" max="8963" width="9.140625" style="184"/>
    <col min="8964" max="8964" width="8.42578125" style="184" customWidth="1"/>
    <col min="8965" max="8965" width="11.28515625" style="184" customWidth="1"/>
    <col min="8966" max="8966" width="16.5703125" style="184" customWidth="1"/>
    <col min="8967" max="8967" width="9.140625" style="184"/>
    <col min="8968" max="8969" width="0" style="184" hidden="1" customWidth="1"/>
    <col min="8970" max="9216" width="9.140625" style="184"/>
    <col min="9217" max="9217" width="7.28515625" style="184" customWidth="1"/>
    <col min="9218" max="9218" width="45.7109375" style="184" customWidth="1"/>
    <col min="9219" max="9219" width="9.140625" style="184"/>
    <col min="9220" max="9220" width="8.42578125" style="184" customWidth="1"/>
    <col min="9221" max="9221" width="11.28515625" style="184" customWidth="1"/>
    <col min="9222" max="9222" width="16.5703125" style="184" customWidth="1"/>
    <col min="9223" max="9223" width="9.140625" style="184"/>
    <col min="9224" max="9225" width="0" style="184" hidden="1" customWidth="1"/>
    <col min="9226" max="9472" width="9.140625" style="184"/>
    <col min="9473" max="9473" width="7.28515625" style="184" customWidth="1"/>
    <col min="9474" max="9474" width="45.7109375" style="184" customWidth="1"/>
    <col min="9475" max="9475" width="9.140625" style="184"/>
    <col min="9476" max="9476" width="8.42578125" style="184" customWidth="1"/>
    <col min="9477" max="9477" width="11.28515625" style="184" customWidth="1"/>
    <col min="9478" max="9478" width="16.5703125" style="184" customWidth="1"/>
    <col min="9479" max="9479" width="9.140625" style="184"/>
    <col min="9480" max="9481" width="0" style="184" hidden="1" customWidth="1"/>
    <col min="9482" max="9728" width="9.140625" style="184"/>
    <col min="9729" max="9729" width="7.28515625" style="184" customWidth="1"/>
    <col min="9730" max="9730" width="45.7109375" style="184" customWidth="1"/>
    <col min="9731" max="9731" width="9.140625" style="184"/>
    <col min="9732" max="9732" width="8.42578125" style="184" customWidth="1"/>
    <col min="9733" max="9733" width="11.28515625" style="184" customWidth="1"/>
    <col min="9734" max="9734" width="16.5703125" style="184" customWidth="1"/>
    <col min="9735" max="9735" width="9.140625" style="184"/>
    <col min="9736" max="9737" width="0" style="184" hidden="1" customWidth="1"/>
    <col min="9738" max="9984" width="9.140625" style="184"/>
    <col min="9985" max="9985" width="7.28515625" style="184" customWidth="1"/>
    <col min="9986" max="9986" width="45.7109375" style="184" customWidth="1"/>
    <col min="9987" max="9987" width="9.140625" style="184"/>
    <col min="9988" max="9988" width="8.42578125" style="184" customWidth="1"/>
    <col min="9989" max="9989" width="11.28515625" style="184" customWidth="1"/>
    <col min="9990" max="9990" width="16.5703125" style="184" customWidth="1"/>
    <col min="9991" max="9991" width="9.140625" style="184"/>
    <col min="9992" max="9993" width="0" style="184" hidden="1" customWidth="1"/>
    <col min="9994" max="10240" width="9.140625" style="184"/>
    <col min="10241" max="10241" width="7.28515625" style="184" customWidth="1"/>
    <col min="10242" max="10242" width="45.7109375" style="184" customWidth="1"/>
    <col min="10243" max="10243" width="9.140625" style="184"/>
    <col min="10244" max="10244" width="8.42578125" style="184" customWidth="1"/>
    <col min="10245" max="10245" width="11.28515625" style="184" customWidth="1"/>
    <col min="10246" max="10246" width="16.5703125" style="184" customWidth="1"/>
    <col min="10247" max="10247" width="9.140625" style="184"/>
    <col min="10248" max="10249" width="0" style="184" hidden="1" customWidth="1"/>
    <col min="10250" max="10496" width="9.140625" style="184"/>
    <col min="10497" max="10497" width="7.28515625" style="184" customWidth="1"/>
    <col min="10498" max="10498" width="45.7109375" style="184" customWidth="1"/>
    <col min="10499" max="10499" width="9.140625" style="184"/>
    <col min="10500" max="10500" width="8.42578125" style="184" customWidth="1"/>
    <col min="10501" max="10501" width="11.28515625" style="184" customWidth="1"/>
    <col min="10502" max="10502" width="16.5703125" style="184" customWidth="1"/>
    <col min="10503" max="10503" width="9.140625" style="184"/>
    <col min="10504" max="10505" width="0" style="184" hidden="1" customWidth="1"/>
    <col min="10506" max="10752" width="9.140625" style="184"/>
    <col min="10753" max="10753" width="7.28515625" style="184" customWidth="1"/>
    <col min="10754" max="10754" width="45.7109375" style="184" customWidth="1"/>
    <col min="10755" max="10755" width="9.140625" style="184"/>
    <col min="10756" max="10756" width="8.42578125" style="184" customWidth="1"/>
    <col min="10757" max="10757" width="11.28515625" style="184" customWidth="1"/>
    <col min="10758" max="10758" width="16.5703125" style="184" customWidth="1"/>
    <col min="10759" max="10759" width="9.140625" style="184"/>
    <col min="10760" max="10761" width="0" style="184" hidden="1" customWidth="1"/>
    <col min="10762" max="11008" width="9.140625" style="184"/>
    <col min="11009" max="11009" width="7.28515625" style="184" customWidth="1"/>
    <col min="11010" max="11010" width="45.7109375" style="184" customWidth="1"/>
    <col min="11011" max="11011" width="9.140625" style="184"/>
    <col min="11012" max="11012" width="8.42578125" style="184" customWidth="1"/>
    <col min="11013" max="11013" width="11.28515625" style="184" customWidth="1"/>
    <col min="11014" max="11014" width="16.5703125" style="184" customWidth="1"/>
    <col min="11015" max="11015" width="9.140625" style="184"/>
    <col min="11016" max="11017" width="0" style="184" hidden="1" customWidth="1"/>
    <col min="11018" max="11264" width="9.140625" style="184"/>
    <col min="11265" max="11265" width="7.28515625" style="184" customWidth="1"/>
    <col min="11266" max="11266" width="45.7109375" style="184" customWidth="1"/>
    <col min="11267" max="11267" width="9.140625" style="184"/>
    <col min="11268" max="11268" width="8.42578125" style="184" customWidth="1"/>
    <col min="11269" max="11269" width="11.28515625" style="184" customWidth="1"/>
    <col min="11270" max="11270" width="16.5703125" style="184" customWidth="1"/>
    <col min="11271" max="11271" width="9.140625" style="184"/>
    <col min="11272" max="11273" width="0" style="184" hidden="1" customWidth="1"/>
    <col min="11274" max="11520" width="9.140625" style="184"/>
    <col min="11521" max="11521" width="7.28515625" style="184" customWidth="1"/>
    <col min="11522" max="11522" width="45.7109375" style="184" customWidth="1"/>
    <col min="11523" max="11523" width="9.140625" style="184"/>
    <col min="11524" max="11524" width="8.42578125" style="184" customWidth="1"/>
    <col min="11525" max="11525" width="11.28515625" style="184" customWidth="1"/>
    <col min="11526" max="11526" width="16.5703125" style="184" customWidth="1"/>
    <col min="11527" max="11527" width="9.140625" style="184"/>
    <col min="11528" max="11529" width="0" style="184" hidden="1" customWidth="1"/>
    <col min="11530" max="11776" width="9.140625" style="184"/>
    <col min="11777" max="11777" width="7.28515625" style="184" customWidth="1"/>
    <col min="11778" max="11778" width="45.7109375" style="184" customWidth="1"/>
    <col min="11779" max="11779" width="9.140625" style="184"/>
    <col min="11780" max="11780" width="8.42578125" style="184" customWidth="1"/>
    <col min="11781" max="11781" width="11.28515625" style="184" customWidth="1"/>
    <col min="11782" max="11782" width="16.5703125" style="184" customWidth="1"/>
    <col min="11783" max="11783" width="9.140625" style="184"/>
    <col min="11784" max="11785" width="0" style="184" hidden="1" customWidth="1"/>
    <col min="11786" max="12032" width="9.140625" style="184"/>
    <col min="12033" max="12033" width="7.28515625" style="184" customWidth="1"/>
    <col min="12034" max="12034" width="45.7109375" style="184" customWidth="1"/>
    <col min="12035" max="12035" width="9.140625" style="184"/>
    <col min="12036" max="12036" width="8.42578125" style="184" customWidth="1"/>
    <col min="12037" max="12037" width="11.28515625" style="184" customWidth="1"/>
    <col min="12038" max="12038" width="16.5703125" style="184" customWidth="1"/>
    <col min="12039" max="12039" width="9.140625" style="184"/>
    <col min="12040" max="12041" width="0" style="184" hidden="1" customWidth="1"/>
    <col min="12042" max="12288" width="9.140625" style="184"/>
    <col min="12289" max="12289" width="7.28515625" style="184" customWidth="1"/>
    <col min="12290" max="12290" width="45.7109375" style="184" customWidth="1"/>
    <col min="12291" max="12291" width="9.140625" style="184"/>
    <col min="12292" max="12292" width="8.42578125" style="184" customWidth="1"/>
    <col min="12293" max="12293" width="11.28515625" style="184" customWidth="1"/>
    <col min="12294" max="12294" width="16.5703125" style="184" customWidth="1"/>
    <col min="12295" max="12295" width="9.140625" style="184"/>
    <col min="12296" max="12297" width="0" style="184" hidden="1" customWidth="1"/>
    <col min="12298" max="12544" width="9.140625" style="184"/>
    <col min="12545" max="12545" width="7.28515625" style="184" customWidth="1"/>
    <col min="12546" max="12546" width="45.7109375" style="184" customWidth="1"/>
    <col min="12547" max="12547" width="9.140625" style="184"/>
    <col min="12548" max="12548" width="8.42578125" style="184" customWidth="1"/>
    <col min="12549" max="12549" width="11.28515625" style="184" customWidth="1"/>
    <col min="12550" max="12550" width="16.5703125" style="184" customWidth="1"/>
    <col min="12551" max="12551" width="9.140625" style="184"/>
    <col min="12552" max="12553" width="0" style="184" hidden="1" customWidth="1"/>
    <col min="12554" max="12800" width="9.140625" style="184"/>
    <col min="12801" max="12801" width="7.28515625" style="184" customWidth="1"/>
    <col min="12802" max="12802" width="45.7109375" style="184" customWidth="1"/>
    <col min="12803" max="12803" width="9.140625" style="184"/>
    <col min="12804" max="12804" width="8.42578125" style="184" customWidth="1"/>
    <col min="12805" max="12805" width="11.28515625" style="184" customWidth="1"/>
    <col min="12806" max="12806" width="16.5703125" style="184" customWidth="1"/>
    <col min="12807" max="12807" width="9.140625" style="184"/>
    <col min="12808" max="12809" width="0" style="184" hidden="1" customWidth="1"/>
    <col min="12810" max="13056" width="9.140625" style="184"/>
    <col min="13057" max="13057" width="7.28515625" style="184" customWidth="1"/>
    <col min="13058" max="13058" width="45.7109375" style="184" customWidth="1"/>
    <col min="13059" max="13059" width="9.140625" style="184"/>
    <col min="13060" max="13060" width="8.42578125" style="184" customWidth="1"/>
    <col min="13061" max="13061" width="11.28515625" style="184" customWidth="1"/>
    <col min="13062" max="13062" width="16.5703125" style="184" customWidth="1"/>
    <col min="13063" max="13063" width="9.140625" style="184"/>
    <col min="13064" max="13065" width="0" style="184" hidden="1" customWidth="1"/>
    <col min="13066" max="13312" width="9.140625" style="184"/>
    <col min="13313" max="13313" width="7.28515625" style="184" customWidth="1"/>
    <col min="13314" max="13314" width="45.7109375" style="184" customWidth="1"/>
    <col min="13315" max="13315" width="9.140625" style="184"/>
    <col min="13316" max="13316" width="8.42578125" style="184" customWidth="1"/>
    <col min="13317" max="13317" width="11.28515625" style="184" customWidth="1"/>
    <col min="13318" max="13318" width="16.5703125" style="184" customWidth="1"/>
    <col min="13319" max="13319" width="9.140625" style="184"/>
    <col min="13320" max="13321" width="0" style="184" hidden="1" customWidth="1"/>
    <col min="13322" max="13568" width="9.140625" style="184"/>
    <col min="13569" max="13569" width="7.28515625" style="184" customWidth="1"/>
    <col min="13570" max="13570" width="45.7109375" style="184" customWidth="1"/>
    <col min="13571" max="13571" width="9.140625" style="184"/>
    <col min="13572" max="13572" width="8.42578125" style="184" customWidth="1"/>
    <col min="13573" max="13573" width="11.28515625" style="184" customWidth="1"/>
    <col min="13574" max="13574" width="16.5703125" style="184" customWidth="1"/>
    <col min="13575" max="13575" width="9.140625" style="184"/>
    <col min="13576" max="13577" width="0" style="184" hidden="1" customWidth="1"/>
    <col min="13578" max="13824" width="9.140625" style="184"/>
    <col min="13825" max="13825" width="7.28515625" style="184" customWidth="1"/>
    <col min="13826" max="13826" width="45.7109375" style="184" customWidth="1"/>
    <col min="13827" max="13827" width="9.140625" style="184"/>
    <col min="13828" max="13828" width="8.42578125" style="184" customWidth="1"/>
    <col min="13829" max="13829" width="11.28515625" style="184" customWidth="1"/>
    <col min="13830" max="13830" width="16.5703125" style="184" customWidth="1"/>
    <col min="13831" max="13831" width="9.140625" style="184"/>
    <col min="13832" max="13833" width="0" style="184" hidden="1" customWidth="1"/>
    <col min="13834" max="14080" width="9.140625" style="184"/>
    <col min="14081" max="14081" width="7.28515625" style="184" customWidth="1"/>
    <col min="14082" max="14082" width="45.7109375" style="184" customWidth="1"/>
    <col min="14083" max="14083" width="9.140625" style="184"/>
    <col min="14084" max="14084" width="8.42578125" style="184" customWidth="1"/>
    <col min="14085" max="14085" width="11.28515625" style="184" customWidth="1"/>
    <col min="14086" max="14086" width="16.5703125" style="184" customWidth="1"/>
    <col min="14087" max="14087" width="9.140625" style="184"/>
    <col min="14088" max="14089" width="0" style="184" hidden="1" customWidth="1"/>
    <col min="14090" max="14336" width="9.140625" style="184"/>
    <col min="14337" max="14337" width="7.28515625" style="184" customWidth="1"/>
    <col min="14338" max="14338" width="45.7109375" style="184" customWidth="1"/>
    <col min="14339" max="14339" width="9.140625" style="184"/>
    <col min="14340" max="14340" width="8.42578125" style="184" customWidth="1"/>
    <col min="14341" max="14341" width="11.28515625" style="184" customWidth="1"/>
    <col min="14342" max="14342" width="16.5703125" style="184" customWidth="1"/>
    <col min="14343" max="14343" width="9.140625" style="184"/>
    <col min="14344" max="14345" width="0" style="184" hidden="1" customWidth="1"/>
    <col min="14346" max="14592" width="9.140625" style="184"/>
    <col min="14593" max="14593" width="7.28515625" style="184" customWidth="1"/>
    <col min="14594" max="14594" width="45.7109375" style="184" customWidth="1"/>
    <col min="14595" max="14595" width="9.140625" style="184"/>
    <col min="14596" max="14596" width="8.42578125" style="184" customWidth="1"/>
    <col min="14597" max="14597" width="11.28515625" style="184" customWidth="1"/>
    <col min="14598" max="14598" width="16.5703125" style="184" customWidth="1"/>
    <col min="14599" max="14599" width="9.140625" style="184"/>
    <col min="14600" max="14601" width="0" style="184" hidden="1" customWidth="1"/>
    <col min="14602" max="14848" width="9.140625" style="184"/>
    <col min="14849" max="14849" width="7.28515625" style="184" customWidth="1"/>
    <col min="14850" max="14850" width="45.7109375" style="184" customWidth="1"/>
    <col min="14851" max="14851" width="9.140625" style="184"/>
    <col min="14852" max="14852" width="8.42578125" style="184" customWidth="1"/>
    <col min="14853" max="14853" width="11.28515625" style="184" customWidth="1"/>
    <col min="14854" max="14854" width="16.5703125" style="184" customWidth="1"/>
    <col min="14855" max="14855" width="9.140625" style="184"/>
    <col min="14856" max="14857" width="0" style="184" hidden="1" customWidth="1"/>
    <col min="14858" max="15104" width="9.140625" style="184"/>
    <col min="15105" max="15105" width="7.28515625" style="184" customWidth="1"/>
    <col min="15106" max="15106" width="45.7109375" style="184" customWidth="1"/>
    <col min="15107" max="15107" width="9.140625" style="184"/>
    <col min="15108" max="15108" width="8.42578125" style="184" customWidth="1"/>
    <col min="15109" max="15109" width="11.28515625" style="184" customWidth="1"/>
    <col min="15110" max="15110" width="16.5703125" style="184" customWidth="1"/>
    <col min="15111" max="15111" width="9.140625" style="184"/>
    <col min="15112" max="15113" width="0" style="184" hidden="1" customWidth="1"/>
    <col min="15114" max="15360" width="9.140625" style="184"/>
    <col min="15361" max="15361" width="7.28515625" style="184" customWidth="1"/>
    <col min="15362" max="15362" width="45.7109375" style="184" customWidth="1"/>
    <col min="15363" max="15363" width="9.140625" style="184"/>
    <col min="15364" max="15364" width="8.42578125" style="184" customWidth="1"/>
    <col min="15365" max="15365" width="11.28515625" style="184" customWidth="1"/>
    <col min="15366" max="15366" width="16.5703125" style="184" customWidth="1"/>
    <col min="15367" max="15367" width="9.140625" style="184"/>
    <col min="15368" max="15369" width="0" style="184" hidden="1" customWidth="1"/>
    <col min="15370" max="15616" width="9.140625" style="184"/>
    <col min="15617" max="15617" width="7.28515625" style="184" customWidth="1"/>
    <col min="15618" max="15618" width="45.7109375" style="184" customWidth="1"/>
    <col min="15619" max="15619" width="9.140625" style="184"/>
    <col min="15620" max="15620" width="8.42578125" style="184" customWidth="1"/>
    <col min="15621" max="15621" width="11.28515625" style="184" customWidth="1"/>
    <col min="15622" max="15622" width="16.5703125" style="184" customWidth="1"/>
    <col min="15623" max="15623" width="9.140625" style="184"/>
    <col min="15624" max="15625" width="0" style="184" hidden="1" customWidth="1"/>
    <col min="15626" max="15872" width="9.140625" style="184"/>
    <col min="15873" max="15873" width="7.28515625" style="184" customWidth="1"/>
    <col min="15874" max="15874" width="45.7109375" style="184" customWidth="1"/>
    <col min="15875" max="15875" width="9.140625" style="184"/>
    <col min="15876" max="15876" width="8.42578125" style="184" customWidth="1"/>
    <col min="15877" max="15877" width="11.28515625" style="184" customWidth="1"/>
    <col min="15878" max="15878" width="16.5703125" style="184" customWidth="1"/>
    <col min="15879" max="15879" width="9.140625" style="184"/>
    <col min="15880" max="15881" width="0" style="184" hidden="1" customWidth="1"/>
    <col min="15882" max="16128" width="9.140625" style="184"/>
    <col min="16129" max="16129" width="7.28515625" style="184" customWidth="1"/>
    <col min="16130" max="16130" width="45.7109375" style="184" customWidth="1"/>
    <col min="16131" max="16131" width="9.140625" style="184"/>
    <col min="16132" max="16132" width="8.42578125" style="184" customWidth="1"/>
    <col min="16133" max="16133" width="11.28515625" style="184" customWidth="1"/>
    <col min="16134" max="16134" width="16.5703125" style="184" customWidth="1"/>
    <col min="16135" max="16135" width="9.140625" style="184"/>
    <col min="16136" max="16137" width="0" style="184" hidden="1" customWidth="1"/>
    <col min="16138" max="16384" width="9.140625" style="184"/>
  </cols>
  <sheetData>
    <row r="1" spans="1:10" s="167" customFormat="1" ht="25.5">
      <c r="A1" s="163" t="s">
        <v>203</v>
      </c>
      <c r="B1" s="164" t="s">
        <v>204</v>
      </c>
      <c r="C1" s="164" t="s">
        <v>205</v>
      </c>
      <c r="D1" s="165" t="s">
        <v>206</v>
      </c>
      <c r="E1" s="165" t="s">
        <v>207</v>
      </c>
      <c r="F1" s="163" t="s">
        <v>203</v>
      </c>
      <c r="G1" s="166"/>
      <c r="H1" s="166"/>
      <c r="I1" s="166"/>
      <c r="J1" s="166"/>
    </row>
    <row r="2" spans="1:10" s="167" customFormat="1" ht="13.5" thickBot="1">
      <c r="A2" s="168"/>
      <c r="B2" s="169"/>
      <c r="C2" s="169"/>
      <c r="D2" s="170"/>
      <c r="E2" s="170"/>
      <c r="F2" s="168"/>
      <c r="G2" s="166"/>
      <c r="H2" s="166"/>
      <c r="I2" s="166"/>
      <c r="J2" s="166"/>
    </row>
    <row r="3" spans="1:10" s="177" customFormat="1" ht="30" customHeight="1" thickBot="1">
      <c r="A3" s="171" t="s">
        <v>208</v>
      </c>
      <c r="B3" s="172" t="s">
        <v>209</v>
      </c>
      <c r="C3" s="173"/>
      <c r="D3" s="174"/>
      <c r="E3" s="174"/>
      <c r="F3" s="175"/>
      <c r="G3" s="176"/>
      <c r="H3" s="176"/>
      <c r="I3" s="176"/>
      <c r="J3" s="176"/>
    </row>
    <row r="4" spans="1:10" s="177" customFormat="1" ht="15.75">
      <c r="A4" s="178"/>
      <c r="D4" s="179"/>
      <c r="E4" s="179"/>
      <c r="F4" s="178"/>
      <c r="G4" s="176"/>
      <c r="H4" s="176"/>
      <c r="I4" s="176"/>
      <c r="J4" s="176"/>
    </row>
    <row r="5" spans="1:10" ht="195" customHeight="1">
      <c r="A5" s="180" t="str">
        <f t="shared" ref="A5:A15" si="0">I5</f>
        <v>0.1</v>
      </c>
      <c r="B5" s="181" t="s">
        <v>210</v>
      </c>
      <c r="C5" s="180"/>
      <c r="D5" s="182"/>
      <c r="E5" s="182"/>
      <c r="F5" s="180">
        <f t="shared" ref="F5:F14" si="1">N5</f>
        <v>0</v>
      </c>
      <c r="H5" s="183">
        <f>IF(B5="","",1)</f>
        <v>1</v>
      </c>
      <c r="I5" s="183" t="str">
        <f>IF(H5="","",$A$3&amp;H5)</f>
        <v>0.1</v>
      </c>
    </row>
    <row r="6" spans="1:10" ht="81.75" customHeight="1">
      <c r="A6" s="180" t="str">
        <f t="shared" si="0"/>
        <v>0.2</v>
      </c>
      <c r="B6" s="181" t="s">
        <v>211</v>
      </c>
      <c r="C6" s="180"/>
      <c r="D6" s="182"/>
      <c r="E6" s="182"/>
      <c r="F6" s="180">
        <f t="shared" si="1"/>
        <v>0</v>
      </c>
      <c r="H6" s="185">
        <f t="shared" ref="H6:H31" si="2">IF(A5="",H5,H5+1)</f>
        <v>2</v>
      </c>
      <c r="I6" s="185" t="str">
        <f t="shared" ref="I6:I31" si="3">$A$3&amp;H6</f>
        <v>0.2</v>
      </c>
    </row>
    <row r="7" spans="1:10" ht="48.75" customHeight="1">
      <c r="A7" s="180" t="str">
        <f t="shared" si="0"/>
        <v>0.3</v>
      </c>
      <c r="B7" s="181" t="s">
        <v>212</v>
      </c>
      <c r="C7" s="180"/>
      <c r="D7" s="182"/>
      <c r="E7" s="182"/>
      <c r="F7" s="180">
        <f t="shared" si="1"/>
        <v>0</v>
      </c>
      <c r="H7" s="185">
        <f t="shared" si="2"/>
        <v>3</v>
      </c>
      <c r="I7" s="185" t="str">
        <f t="shared" si="3"/>
        <v>0.3</v>
      </c>
    </row>
    <row r="8" spans="1:10" ht="51.75" customHeight="1">
      <c r="A8" s="180" t="str">
        <f t="shared" si="0"/>
        <v>0.4</v>
      </c>
      <c r="B8" s="181" t="s">
        <v>213</v>
      </c>
      <c r="C8" s="180"/>
      <c r="D8" s="182"/>
      <c r="E8" s="182"/>
      <c r="F8" s="180">
        <f t="shared" si="1"/>
        <v>0</v>
      </c>
      <c r="H8" s="185">
        <f t="shared" si="2"/>
        <v>4</v>
      </c>
      <c r="I8" s="185" t="str">
        <f t="shared" si="3"/>
        <v>0.4</v>
      </c>
    </row>
    <row r="9" spans="1:10" ht="60" customHeight="1">
      <c r="A9" s="180" t="str">
        <f t="shared" si="0"/>
        <v>0.5</v>
      </c>
      <c r="B9" s="181" t="s">
        <v>214</v>
      </c>
      <c r="C9" s="180"/>
      <c r="D9" s="182"/>
      <c r="E9" s="182"/>
      <c r="F9" s="180">
        <f t="shared" si="1"/>
        <v>0</v>
      </c>
      <c r="H9" s="185">
        <f t="shared" si="2"/>
        <v>5</v>
      </c>
      <c r="I9" s="185" t="str">
        <f t="shared" si="3"/>
        <v>0.5</v>
      </c>
    </row>
    <row r="10" spans="1:10" ht="37.5" customHeight="1">
      <c r="A10" s="180" t="str">
        <f t="shared" si="0"/>
        <v>0.6</v>
      </c>
      <c r="B10" s="181" t="s">
        <v>215</v>
      </c>
      <c r="C10" s="180"/>
      <c r="D10" s="182"/>
      <c r="E10" s="182"/>
      <c r="F10" s="180">
        <f t="shared" si="1"/>
        <v>0</v>
      </c>
      <c r="H10" s="185">
        <f t="shared" si="2"/>
        <v>6</v>
      </c>
      <c r="I10" s="185" t="str">
        <f t="shared" si="3"/>
        <v>0.6</v>
      </c>
    </row>
    <row r="11" spans="1:10" ht="46.5" customHeight="1">
      <c r="A11" s="180" t="str">
        <f t="shared" si="0"/>
        <v>0.7</v>
      </c>
      <c r="B11" s="181" t="s">
        <v>216</v>
      </c>
      <c r="C11" s="180"/>
      <c r="D11" s="182"/>
      <c r="E11" s="182"/>
      <c r="F11" s="180">
        <f t="shared" si="1"/>
        <v>0</v>
      </c>
      <c r="H11" s="185">
        <f t="shared" si="2"/>
        <v>7</v>
      </c>
      <c r="I11" s="185" t="str">
        <f t="shared" si="3"/>
        <v>0.7</v>
      </c>
    </row>
    <row r="12" spans="1:10" ht="44.25" customHeight="1">
      <c r="A12" s="180" t="str">
        <f t="shared" si="0"/>
        <v>0.8</v>
      </c>
      <c r="B12" s="181" t="s">
        <v>217</v>
      </c>
      <c r="C12" s="180"/>
      <c r="D12" s="182"/>
      <c r="E12" s="182"/>
      <c r="F12" s="180">
        <f t="shared" si="1"/>
        <v>0</v>
      </c>
      <c r="H12" s="185">
        <f t="shared" si="2"/>
        <v>8</v>
      </c>
      <c r="I12" s="185" t="str">
        <f t="shared" si="3"/>
        <v>0.8</v>
      </c>
    </row>
    <row r="13" spans="1:10" ht="81" customHeight="1">
      <c r="A13" s="180" t="str">
        <f t="shared" si="0"/>
        <v>0.9</v>
      </c>
      <c r="B13" s="181" t="s">
        <v>218</v>
      </c>
      <c r="C13" s="180"/>
      <c r="D13" s="182"/>
      <c r="E13" s="182"/>
      <c r="F13" s="180">
        <f t="shared" si="1"/>
        <v>0</v>
      </c>
      <c r="H13" s="185">
        <f t="shared" si="2"/>
        <v>9</v>
      </c>
      <c r="I13" s="185" t="str">
        <f t="shared" si="3"/>
        <v>0.9</v>
      </c>
    </row>
    <row r="14" spans="1:10" ht="110.25" customHeight="1">
      <c r="A14" s="180" t="str">
        <f t="shared" si="0"/>
        <v>0.10</v>
      </c>
      <c r="B14" s="181" t="s">
        <v>219</v>
      </c>
      <c r="C14" s="180"/>
      <c r="D14" s="182"/>
      <c r="E14" s="182"/>
      <c r="F14" s="180">
        <f t="shared" si="1"/>
        <v>0</v>
      </c>
      <c r="H14" s="185">
        <f t="shared" si="2"/>
        <v>10</v>
      </c>
      <c r="I14" s="185" t="str">
        <f t="shared" si="3"/>
        <v>0.10</v>
      </c>
    </row>
    <row r="15" spans="1:10" ht="92.25" customHeight="1">
      <c r="A15" s="180" t="str">
        <f t="shared" si="0"/>
        <v>0.11</v>
      </c>
      <c r="B15" s="181" t="s">
        <v>220</v>
      </c>
      <c r="C15" s="180"/>
      <c r="D15" s="182"/>
      <c r="E15" s="182"/>
      <c r="F15" s="180"/>
      <c r="H15" s="185">
        <f t="shared" si="2"/>
        <v>11</v>
      </c>
      <c r="I15" s="185" t="str">
        <f t="shared" si="3"/>
        <v>0.11</v>
      </c>
    </row>
    <row r="16" spans="1:10" ht="320.25" customHeight="1">
      <c r="A16" s="180" t="str">
        <f>I16</f>
        <v>0.12</v>
      </c>
      <c r="B16" s="181" t="s">
        <v>221</v>
      </c>
      <c r="C16" s="180"/>
      <c r="D16" s="182"/>
      <c r="E16" s="182"/>
      <c r="F16" s="180">
        <f>N16</f>
        <v>0</v>
      </c>
      <c r="H16" s="185">
        <f t="shared" si="2"/>
        <v>12</v>
      </c>
      <c r="I16" s="185" t="str">
        <f t="shared" si="3"/>
        <v>0.12</v>
      </c>
    </row>
    <row r="17" spans="1:9" ht="60.75" customHeight="1">
      <c r="A17" s="180" t="str">
        <f>I17</f>
        <v>0.13</v>
      </c>
      <c r="B17" s="186" t="s">
        <v>222</v>
      </c>
      <c r="C17" s="180"/>
      <c r="D17" s="182"/>
      <c r="E17" s="182"/>
      <c r="F17" s="180">
        <f>N17</f>
        <v>0</v>
      </c>
      <c r="H17" s="185">
        <f t="shared" si="2"/>
        <v>13</v>
      </c>
      <c r="I17" s="185" t="str">
        <f t="shared" si="3"/>
        <v>0.13</v>
      </c>
    </row>
    <row r="18" spans="1:9" ht="33" customHeight="1">
      <c r="A18" s="180" t="str">
        <f>I18</f>
        <v>0.14</v>
      </c>
      <c r="B18" s="186" t="s">
        <v>223</v>
      </c>
      <c r="C18" s="180"/>
      <c r="D18" s="182"/>
      <c r="E18" s="182"/>
      <c r="F18" s="180"/>
      <c r="H18" s="185">
        <f t="shared" si="2"/>
        <v>14</v>
      </c>
      <c r="I18" s="185" t="str">
        <f t="shared" si="3"/>
        <v>0.14</v>
      </c>
    </row>
    <row r="19" spans="1:9" ht="20.25" customHeight="1">
      <c r="A19" s="180"/>
      <c r="B19" s="187" t="s">
        <v>224</v>
      </c>
      <c r="C19" s="180"/>
      <c r="D19" s="182"/>
      <c r="E19" s="182"/>
      <c r="F19" s="180"/>
      <c r="H19" s="185">
        <f t="shared" si="2"/>
        <v>15</v>
      </c>
      <c r="I19" s="185" t="str">
        <f t="shared" si="3"/>
        <v>0.15</v>
      </c>
    </row>
    <row r="20" spans="1:9" ht="29.25" customHeight="1">
      <c r="A20" s="180"/>
      <c r="B20" s="187" t="s">
        <v>225</v>
      </c>
      <c r="C20" s="180"/>
      <c r="D20" s="182"/>
      <c r="E20" s="182"/>
      <c r="F20" s="180"/>
      <c r="H20" s="185">
        <f t="shared" si="2"/>
        <v>15</v>
      </c>
      <c r="I20" s="185" t="str">
        <f t="shared" si="3"/>
        <v>0.15</v>
      </c>
    </row>
    <row r="21" spans="1:9" ht="33.75" customHeight="1">
      <c r="A21" s="180"/>
      <c r="B21" s="187" t="s">
        <v>226</v>
      </c>
      <c r="C21" s="180"/>
      <c r="D21" s="182"/>
      <c r="E21" s="182"/>
      <c r="F21" s="180"/>
      <c r="H21" s="185">
        <f t="shared" si="2"/>
        <v>15</v>
      </c>
      <c r="I21" s="185" t="str">
        <f t="shared" si="3"/>
        <v>0.15</v>
      </c>
    </row>
    <row r="22" spans="1:9" ht="30.75" customHeight="1">
      <c r="A22" s="180"/>
      <c r="B22" s="187" t="s">
        <v>227</v>
      </c>
      <c r="C22" s="180"/>
      <c r="D22" s="182"/>
      <c r="E22" s="182"/>
      <c r="F22" s="180"/>
      <c r="H22" s="185">
        <f t="shared" si="2"/>
        <v>15</v>
      </c>
      <c r="I22" s="185" t="str">
        <f t="shared" si="3"/>
        <v>0.15</v>
      </c>
    </row>
    <row r="23" spans="1:9" ht="36" customHeight="1">
      <c r="A23" s="180"/>
      <c r="B23" s="187" t="s">
        <v>228</v>
      </c>
      <c r="C23" s="180"/>
      <c r="D23" s="182"/>
      <c r="E23" s="182"/>
      <c r="F23" s="180"/>
      <c r="H23" s="185">
        <f t="shared" si="2"/>
        <v>15</v>
      </c>
      <c r="I23" s="185" t="str">
        <f t="shared" si="3"/>
        <v>0.15</v>
      </c>
    </row>
    <row r="24" spans="1:9" ht="28.5" customHeight="1">
      <c r="A24" s="180"/>
      <c r="B24" s="187" t="s">
        <v>229</v>
      </c>
      <c r="C24" s="180"/>
      <c r="D24" s="182"/>
      <c r="E24" s="182"/>
      <c r="F24" s="180"/>
      <c r="H24" s="185">
        <f t="shared" si="2"/>
        <v>15</v>
      </c>
      <c r="I24" s="185" t="str">
        <f t="shared" si="3"/>
        <v>0.15</v>
      </c>
    </row>
    <row r="25" spans="1:9" ht="140.25" customHeight="1">
      <c r="A25" s="180" t="str">
        <f>I25</f>
        <v>0.15</v>
      </c>
      <c r="B25" s="187" t="s">
        <v>324</v>
      </c>
      <c r="C25" s="180"/>
      <c r="D25" s="182"/>
      <c r="E25" s="182"/>
      <c r="F25" s="180">
        <f>N25</f>
        <v>0</v>
      </c>
      <c r="H25" s="185">
        <f t="shared" si="2"/>
        <v>15</v>
      </c>
      <c r="I25" s="185" t="str">
        <f t="shared" si="3"/>
        <v>0.15</v>
      </c>
    </row>
    <row r="26" spans="1:9" ht="107.25" customHeight="1">
      <c r="A26" s="180" t="str">
        <f>I26</f>
        <v>0.16</v>
      </c>
      <c r="B26" s="181" t="s">
        <v>230</v>
      </c>
      <c r="C26" s="180"/>
      <c r="D26" s="182"/>
      <c r="E26" s="182"/>
      <c r="F26" s="180">
        <f>N26</f>
        <v>0</v>
      </c>
      <c r="H26" s="185">
        <f t="shared" si="2"/>
        <v>16</v>
      </c>
      <c r="I26" s="185" t="str">
        <f t="shared" si="3"/>
        <v>0.16</v>
      </c>
    </row>
    <row r="27" spans="1:9" ht="122.25" customHeight="1">
      <c r="A27" s="180" t="str">
        <f>I27</f>
        <v>0.17</v>
      </c>
      <c r="B27" s="181" t="s">
        <v>231</v>
      </c>
      <c r="C27" s="180"/>
      <c r="D27" s="182"/>
      <c r="E27" s="182"/>
      <c r="F27" s="180">
        <f>N27</f>
        <v>0</v>
      </c>
      <c r="H27" s="185">
        <f t="shared" si="2"/>
        <v>17</v>
      </c>
      <c r="I27" s="185" t="str">
        <f t="shared" si="3"/>
        <v>0.17</v>
      </c>
    </row>
    <row r="28" spans="1:9" ht="142.5" customHeight="1">
      <c r="A28" s="180" t="str">
        <f>I28</f>
        <v>0.18</v>
      </c>
      <c r="B28" s="181" t="s">
        <v>232</v>
      </c>
      <c r="C28" s="180"/>
      <c r="D28" s="182"/>
      <c r="E28" s="182"/>
      <c r="F28" s="180">
        <f>N28</f>
        <v>0</v>
      </c>
      <c r="H28" s="185">
        <f t="shared" si="2"/>
        <v>18</v>
      </c>
      <c r="I28" s="185" t="str">
        <f t="shared" si="3"/>
        <v>0.18</v>
      </c>
    </row>
    <row r="29" spans="1:9" ht="35.25" customHeight="1">
      <c r="A29" s="180" t="str">
        <f>I29</f>
        <v>0.19</v>
      </c>
      <c r="B29" s="181" t="s">
        <v>233</v>
      </c>
      <c r="C29" s="180"/>
      <c r="D29" s="182"/>
      <c r="E29" s="182"/>
      <c r="F29" s="180">
        <f>N29</f>
        <v>0</v>
      </c>
      <c r="H29" s="185">
        <f t="shared" si="2"/>
        <v>19</v>
      </c>
      <c r="I29" s="185" t="str">
        <f t="shared" si="3"/>
        <v>0.19</v>
      </c>
    </row>
    <row r="30" spans="1:9" ht="51">
      <c r="A30" s="180"/>
      <c r="B30" s="188" t="s">
        <v>234</v>
      </c>
      <c r="C30" s="180"/>
      <c r="D30" s="182"/>
      <c r="E30" s="182"/>
      <c r="F30" s="180"/>
      <c r="H30" s="185">
        <f t="shared" si="2"/>
        <v>20</v>
      </c>
      <c r="I30" s="185" t="str">
        <f t="shared" si="3"/>
        <v>0.20</v>
      </c>
    </row>
    <row r="31" spans="1:9" ht="51">
      <c r="A31" s="180"/>
      <c r="B31" s="188" t="s">
        <v>235</v>
      </c>
      <c r="C31" s="180"/>
      <c r="D31" s="182"/>
      <c r="E31" s="182"/>
      <c r="F31" s="180"/>
      <c r="H31" s="185">
        <f t="shared" si="2"/>
        <v>20</v>
      </c>
      <c r="I31" s="185" t="str">
        <f t="shared" si="3"/>
        <v>0.20</v>
      </c>
    </row>
    <row r="32" spans="1:9" ht="15">
      <c r="A32" s="180"/>
      <c r="B32" s="188" t="s">
        <v>236</v>
      </c>
      <c r="C32" s="180"/>
      <c r="D32" s="182"/>
      <c r="E32" s="182"/>
      <c r="F32" s="180"/>
      <c r="H32" s="185"/>
      <c r="I32" s="185"/>
    </row>
    <row r="33" spans="1:9" ht="48" customHeight="1">
      <c r="A33" s="180"/>
      <c r="B33" s="188" t="s">
        <v>237</v>
      </c>
      <c r="C33" s="180"/>
      <c r="D33" s="182"/>
      <c r="E33" s="182"/>
      <c r="F33" s="180"/>
      <c r="H33" s="185">
        <f>IF(A31="",H31,H31+1)</f>
        <v>20</v>
      </c>
      <c r="I33" s="185" t="str">
        <f t="shared" ref="I33:I45" si="4">$A$3&amp;H33</f>
        <v>0.20</v>
      </c>
    </row>
    <row r="34" spans="1:9" ht="51">
      <c r="A34" s="180" t="str">
        <f t="shared" ref="A34:A39" si="5">I34</f>
        <v>0.20</v>
      </c>
      <c r="B34" s="181" t="s">
        <v>238</v>
      </c>
      <c r="C34" s="180"/>
      <c r="D34" s="182"/>
      <c r="E34" s="182"/>
      <c r="F34" s="180">
        <f t="shared" ref="F34:F38" si="6">N34</f>
        <v>0</v>
      </c>
      <c r="H34" s="185">
        <f>IF(A33="",H33,H33+1)</f>
        <v>20</v>
      </c>
      <c r="I34" s="185" t="str">
        <f t="shared" ref="I34" si="7">$A$3&amp;H34</f>
        <v>0.20</v>
      </c>
    </row>
    <row r="35" spans="1:9" ht="135">
      <c r="A35" s="180" t="str">
        <f t="shared" si="5"/>
        <v>0.21</v>
      </c>
      <c r="B35" s="181" t="s">
        <v>239</v>
      </c>
      <c r="C35" s="180"/>
      <c r="D35" s="182"/>
      <c r="E35" s="182"/>
      <c r="F35" s="180">
        <f t="shared" si="6"/>
        <v>0</v>
      </c>
      <c r="H35" s="185">
        <f t="shared" ref="H35:H45" si="8">IF(A34="",H34,H34+1)</f>
        <v>21</v>
      </c>
      <c r="I35" s="185" t="str">
        <f t="shared" si="4"/>
        <v>0.21</v>
      </c>
    </row>
    <row r="36" spans="1:9" ht="90">
      <c r="A36" s="180" t="str">
        <f t="shared" si="5"/>
        <v>0.22</v>
      </c>
      <c r="B36" s="181" t="s">
        <v>240</v>
      </c>
      <c r="C36" s="180"/>
      <c r="D36" s="182"/>
      <c r="E36" s="182"/>
      <c r="F36" s="180">
        <f t="shared" si="6"/>
        <v>0</v>
      </c>
      <c r="H36" s="185">
        <f t="shared" si="8"/>
        <v>22</v>
      </c>
      <c r="I36" s="185" t="str">
        <f t="shared" si="4"/>
        <v>0.22</v>
      </c>
    </row>
    <row r="37" spans="1:9" ht="110.25" customHeight="1">
      <c r="A37" s="180" t="str">
        <f t="shared" si="5"/>
        <v>0.23</v>
      </c>
      <c r="B37" s="181" t="s">
        <v>241</v>
      </c>
      <c r="C37" s="180"/>
      <c r="D37" s="182"/>
      <c r="E37" s="182"/>
      <c r="F37" s="180">
        <f t="shared" si="6"/>
        <v>0</v>
      </c>
      <c r="H37" s="185">
        <f t="shared" ref="H37:H39" si="9">IF(A36="",H36,H36+1)</f>
        <v>23</v>
      </c>
      <c r="I37" s="185" t="str">
        <f t="shared" ref="I37:I39" si="10">$A$3&amp;H37</f>
        <v>0.23</v>
      </c>
    </row>
    <row r="38" spans="1:9" ht="46.5" customHeight="1">
      <c r="A38" s="180" t="str">
        <f t="shared" si="5"/>
        <v>0.24</v>
      </c>
      <c r="B38" s="181" t="s">
        <v>242</v>
      </c>
      <c r="C38" s="180"/>
      <c r="D38" s="182"/>
      <c r="E38" s="182"/>
      <c r="F38" s="180">
        <f t="shared" si="6"/>
        <v>0</v>
      </c>
      <c r="H38" s="185">
        <f t="shared" si="9"/>
        <v>24</v>
      </c>
      <c r="I38" s="185" t="str">
        <f t="shared" si="10"/>
        <v>0.24</v>
      </c>
    </row>
    <row r="39" spans="1:9" ht="24.75" customHeight="1">
      <c r="A39" s="189" t="str">
        <f t="shared" si="5"/>
        <v>0.25</v>
      </c>
      <c r="B39" s="190" t="s">
        <v>243</v>
      </c>
      <c r="C39" s="180"/>
      <c r="D39" s="182"/>
      <c r="E39" s="182"/>
      <c r="F39" s="189"/>
      <c r="H39" s="185">
        <f t="shared" si="9"/>
        <v>25</v>
      </c>
      <c r="I39" s="185" t="str">
        <f t="shared" si="10"/>
        <v>0.25</v>
      </c>
    </row>
    <row r="40" spans="1:9" ht="45">
      <c r="A40" s="189"/>
      <c r="B40" s="190" t="s">
        <v>244</v>
      </c>
      <c r="C40" s="180"/>
      <c r="D40" s="182"/>
      <c r="E40" s="182"/>
      <c r="F40" s="189"/>
      <c r="H40" s="185"/>
      <c r="I40" s="185"/>
    </row>
    <row r="41" spans="1:9" ht="51">
      <c r="A41" s="189"/>
      <c r="B41" s="190" t="s">
        <v>245</v>
      </c>
      <c r="C41" s="180"/>
      <c r="D41" s="182"/>
      <c r="E41" s="182"/>
      <c r="F41" s="189"/>
      <c r="H41" s="185">
        <f>IF(A38="",H38,H38+1)</f>
        <v>25</v>
      </c>
      <c r="I41" s="185" t="str">
        <f t="shared" si="4"/>
        <v>0.25</v>
      </c>
    </row>
    <row r="42" spans="1:9" ht="90">
      <c r="A42" s="180"/>
      <c r="B42" s="191" t="s">
        <v>246</v>
      </c>
      <c r="C42" s="180"/>
      <c r="D42" s="182"/>
      <c r="E42" s="182"/>
      <c r="F42" s="180"/>
      <c r="H42" s="185">
        <f t="shared" si="8"/>
        <v>25</v>
      </c>
      <c r="I42" s="185" t="str">
        <f t="shared" si="4"/>
        <v>0.25</v>
      </c>
    </row>
    <row r="43" spans="1:9" ht="60">
      <c r="A43" s="180"/>
      <c r="B43" s="191" t="s">
        <v>247</v>
      </c>
      <c r="C43" s="180"/>
      <c r="D43" s="182"/>
      <c r="E43" s="182"/>
      <c r="F43" s="180"/>
      <c r="H43" s="185">
        <f t="shared" si="8"/>
        <v>25</v>
      </c>
      <c r="I43" s="185" t="str">
        <f t="shared" si="4"/>
        <v>0.25</v>
      </c>
    </row>
    <row r="44" spans="1:9" ht="51">
      <c r="A44" s="180"/>
      <c r="B44" s="191" t="s">
        <v>248</v>
      </c>
      <c r="C44" s="180"/>
      <c r="D44" s="182"/>
      <c r="E44" s="182"/>
      <c r="F44" s="180"/>
      <c r="H44" s="185">
        <f t="shared" si="8"/>
        <v>25</v>
      </c>
      <c r="I44" s="185" t="str">
        <f t="shared" si="4"/>
        <v>0.25</v>
      </c>
    </row>
    <row r="45" spans="1:9" ht="51">
      <c r="A45" s="180"/>
      <c r="B45" s="191" t="s">
        <v>249</v>
      </c>
      <c r="C45" s="180"/>
      <c r="D45" s="182"/>
      <c r="E45" s="182"/>
      <c r="F45" s="180"/>
      <c r="H45" s="185">
        <f t="shared" si="8"/>
        <v>25</v>
      </c>
      <c r="I45" s="185" t="str">
        <f t="shared" si="4"/>
        <v>0.25</v>
      </c>
    </row>
    <row r="46" spans="1:9" ht="51">
      <c r="A46" s="180"/>
      <c r="B46" s="191" t="s">
        <v>336</v>
      </c>
      <c r="C46" s="180"/>
      <c r="D46" s="182"/>
      <c r="E46" s="182"/>
      <c r="F46" s="180"/>
      <c r="H46" s="185">
        <f t="shared" ref="H46:H49" si="11">IF(A45="",H45,H45+1)</f>
        <v>25</v>
      </c>
      <c r="I46" s="185" t="str">
        <f t="shared" ref="I46:I49" si="12">$A$3&amp;H46</f>
        <v>0.25</v>
      </c>
    </row>
    <row r="47" spans="1:9" ht="51">
      <c r="A47" s="180"/>
      <c r="B47" s="191" t="s">
        <v>250</v>
      </c>
      <c r="C47" s="180"/>
      <c r="D47" s="182"/>
      <c r="E47" s="182"/>
      <c r="F47" s="180"/>
      <c r="H47" s="185">
        <f t="shared" si="11"/>
        <v>25</v>
      </c>
      <c r="I47" s="185" t="str">
        <f t="shared" si="12"/>
        <v>0.25</v>
      </c>
    </row>
    <row r="48" spans="1:9" ht="51">
      <c r="A48" s="180"/>
      <c r="B48" s="191" t="s">
        <v>251</v>
      </c>
      <c r="C48" s="180"/>
      <c r="D48" s="182"/>
      <c r="E48" s="182"/>
      <c r="F48" s="180"/>
      <c r="H48" s="185">
        <f t="shared" si="11"/>
        <v>25</v>
      </c>
      <c r="I48" s="185" t="str">
        <f t="shared" si="12"/>
        <v>0.25</v>
      </c>
    </row>
    <row r="49" spans="1:9" ht="51">
      <c r="A49" s="180"/>
      <c r="B49" s="191" t="s">
        <v>337</v>
      </c>
      <c r="C49" s="180"/>
      <c r="D49" s="182"/>
      <c r="E49" s="182"/>
      <c r="F49" s="180"/>
      <c r="H49" s="185">
        <f t="shared" si="11"/>
        <v>25</v>
      </c>
      <c r="I49" s="185" t="str">
        <f t="shared" si="12"/>
        <v>0.25</v>
      </c>
    </row>
  </sheetData>
  <pageMargins left="0.91" right="0.59055118110236227" top="0.98425196850393704" bottom="0.98425196850393704" header="0.51181102362204722" footer="0.51181102362204722"/>
  <pageSetup paperSize="9" scale="87" fitToHeight="0" orientation="portrait" r:id="rId1"/>
  <headerFooter alignWithMargins="0">
    <oddHeader>&amp;C&amp;"-,Regular"ZGRADA DRŽAVNOG ODVJETNIŠTVA U ZAGREBU, GAJEVA ULICA 30A, K.O. CENTAR&amp;R&amp;"-,Regular"TD 3296/22</oddHeader>
    <oddFooter>&amp;CCITARA d.o.o.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I12"/>
  <sheetViews>
    <sheetView showZeros="0" view="pageBreakPreview" zoomScaleNormal="120" zoomScaleSheetLayoutView="100" workbookViewId="0">
      <selection activeCell="B9" sqref="B9"/>
    </sheetView>
  </sheetViews>
  <sheetFormatPr defaultRowHeight="15"/>
  <cols>
    <col min="1" max="1" width="7.5703125" style="220" customWidth="1"/>
    <col min="2" max="2" width="50" style="223" customWidth="1"/>
    <col min="3" max="3" width="9.28515625" style="224" customWidth="1"/>
    <col min="4" max="4" width="8.5703125" style="225" customWidth="1"/>
    <col min="5" max="5" width="11.140625" style="225" customWidth="1"/>
    <col min="6" max="6" width="14.28515625" style="226" customWidth="1"/>
    <col min="7" max="7" width="8.7109375" style="211" customWidth="1"/>
    <col min="8" max="8" width="7.140625" style="211" hidden="1" customWidth="1"/>
    <col min="9" max="9" width="5.5703125" style="211" hidden="1" customWidth="1"/>
    <col min="10" max="256" width="9.140625" style="215"/>
    <col min="257" max="257" width="7.5703125" style="215" customWidth="1"/>
    <col min="258" max="258" width="50" style="215" customWidth="1"/>
    <col min="259" max="259" width="9.28515625" style="215" customWidth="1"/>
    <col min="260" max="260" width="8.5703125" style="215" customWidth="1"/>
    <col min="261" max="261" width="11.140625" style="215" customWidth="1"/>
    <col min="262" max="262" width="14.28515625" style="215" customWidth="1"/>
    <col min="263" max="263" width="8.7109375" style="215" customWidth="1"/>
    <col min="264" max="265" width="0" style="215" hidden="1" customWidth="1"/>
    <col min="266" max="512" width="9.140625" style="215"/>
    <col min="513" max="513" width="7.5703125" style="215" customWidth="1"/>
    <col min="514" max="514" width="50" style="215" customWidth="1"/>
    <col min="515" max="515" width="9.28515625" style="215" customWidth="1"/>
    <col min="516" max="516" width="8.5703125" style="215" customWidth="1"/>
    <col min="517" max="517" width="11.140625" style="215" customWidth="1"/>
    <col min="518" max="518" width="14.28515625" style="215" customWidth="1"/>
    <col min="519" max="519" width="8.7109375" style="215" customWidth="1"/>
    <col min="520" max="521" width="0" style="215" hidden="1" customWidth="1"/>
    <col min="522" max="768" width="9.140625" style="215"/>
    <col min="769" max="769" width="7.5703125" style="215" customWidth="1"/>
    <col min="770" max="770" width="50" style="215" customWidth="1"/>
    <col min="771" max="771" width="9.28515625" style="215" customWidth="1"/>
    <col min="772" max="772" width="8.5703125" style="215" customWidth="1"/>
    <col min="773" max="773" width="11.140625" style="215" customWidth="1"/>
    <col min="774" max="774" width="14.28515625" style="215" customWidth="1"/>
    <col min="775" max="775" width="8.7109375" style="215" customWidth="1"/>
    <col min="776" max="777" width="0" style="215" hidden="1" customWidth="1"/>
    <col min="778" max="1024" width="9.140625" style="215"/>
    <col min="1025" max="1025" width="7.5703125" style="215" customWidth="1"/>
    <col min="1026" max="1026" width="50" style="215" customWidth="1"/>
    <col min="1027" max="1027" width="9.28515625" style="215" customWidth="1"/>
    <col min="1028" max="1028" width="8.5703125" style="215" customWidth="1"/>
    <col min="1029" max="1029" width="11.140625" style="215" customWidth="1"/>
    <col min="1030" max="1030" width="14.28515625" style="215" customWidth="1"/>
    <col min="1031" max="1031" width="8.7109375" style="215" customWidth="1"/>
    <col min="1032" max="1033" width="0" style="215" hidden="1" customWidth="1"/>
    <col min="1034" max="1280" width="9.140625" style="215"/>
    <col min="1281" max="1281" width="7.5703125" style="215" customWidth="1"/>
    <col min="1282" max="1282" width="50" style="215" customWidth="1"/>
    <col min="1283" max="1283" width="9.28515625" style="215" customWidth="1"/>
    <col min="1284" max="1284" width="8.5703125" style="215" customWidth="1"/>
    <col min="1285" max="1285" width="11.140625" style="215" customWidth="1"/>
    <col min="1286" max="1286" width="14.28515625" style="215" customWidth="1"/>
    <col min="1287" max="1287" width="8.7109375" style="215" customWidth="1"/>
    <col min="1288" max="1289" width="0" style="215" hidden="1" customWidth="1"/>
    <col min="1290" max="1536" width="9.140625" style="215"/>
    <col min="1537" max="1537" width="7.5703125" style="215" customWidth="1"/>
    <col min="1538" max="1538" width="50" style="215" customWidth="1"/>
    <col min="1539" max="1539" width="9.28515625" style="215" customWidth="1"/>
    <col min="1540" max="1540" width="8.5703125" style="215" customWidth="1"/>
    <col min="1541" max="1541" width="11.140625" style="215" customWidth="1"/>
    <col min="1542" max="1542" width="14.28515625" style="215" customWidth="1"/>
    <col min="1543" max="1543" width="8.7109375" style="215" customWidth="1"/>
    <col min="1544" max="1545" width="0" style="215" hidden="1" customWidth="1"/>
    <col min="1546" max="1792" width="9.140625" style="215"/>
    <col min="1793" max="1793" width="7.5703125" style="215" customWidth="1"/>
    <col min="1794" max="1794" width="50" style="215" customWidth="1"/>
    <col min="1795" max="1795" width="9.28515625" style="215" customWidth="1"/>
    <col min="1796" max="1796" width="8.5703125" style="215" customWidth="1"/>
    <col min="1797" max="1797" width="11.140625" style="215" customWidth="1"/>
    <col min="1798" max="1798" width="14.28515625" style="215" customWidth="1"/>
    <col min="1799" max="1799" width="8.7109375" style="215" customWidth="1"/>
    <col min="1800" max="1801" width="0" style="215" hidden="1" customWidth="1"/>
    <col min="1802" max="2048" width="9.140625" style="215"/>
    <col min="2049" max="2049" width="7.5703125" style="215" customWidth="1"/>
    <col min="2050" max="2050" width="50" style="215" customWidth="1"/>
    <col min="2051" max="2051" width="9.28515625" style="215" customWidth="1"/>
    <col min="2052" max="2052" width="8.5703125" style="215" customWidth="1"/>
    <col min="2053" max="2053" width="11.140625" style="215" customWidth="1"/>
    <col min="2054" max="2054" width="14.28515625" style="215" customWidth="1"/>
    <col min="2055" max="2055" width="8.7109375" style="215" customWidth="1"/>
    <col min="2056" max="2057" width="0" style="215" hidden="1" customWidth="1"/>
    <col min="2058" max="2304" width="9.140625" style="215"/>
    <col min="2305" max="2305" width="7.5703125" style="215" customWidth="1"/>
    <col min="2306" max="2306" width="50" style="215" customWidth="1"/>
    <col min="2307" max="2307" width="9.28515625" style="215" customWidth="1"/>
    <col min="2308" max="2308" width="8.5703125" style="215" customWidth="1"/>
    <col min="2309" max="2309" width="11.140625" style="215" customWidth="1"/>
    <col min="2310" max="2310" width="14.28515625" style="215" customWidth="1"/>
    <col min="2311" max="2311" width="8.7109375" style="215" customWidth="1"/>
    <col min="2312" max="2313" width="0" style="215" hidden="1" customWidth="1"/>
    <col min="2314" max="2560" width="9.140625" style="215"/>
    <col min="2561" max="2561" width="7.5703125" style="215" customWidth="1"/>
    <col min="2562" max="2562" width="50" style="215" customWidth="1"/>
    <col min="2563" max="2563" width="9.28515625" style="215" customWidth="1"/>
    <col min="2564" max="2564" width="8.5703125" style="215" customWidth="1"/>
    <col min="2565" max="2565" width="11.140625" style="215" customWidth="1"/>
    <col min="2566" max="2566" width="14.28515625" style="215" customWidth="1"/>
    <col min="2567" max="2567" width="8.7109375" style="215" customWidth="1"/>
    <col min="2568" max="2569" width="0" style="215" hidden="1" customWidth="1"/>
    <col min="2570" max="2816" width="9.140625" style="215"/>
    <col min="2817" max="2817" width="7.5703125" style="215" customWidth="1"/>
    <col min="2818" max="2818" width="50" style="215" customWidth="1"/>
    <col min="2819" max="2819" width="9.28515625" style="215" customWidth="1"/>
    <col min="2820" max="2820" width="8.5703125" style="215" customWidth="1"/>
    <col min="2821" max="2821" width="11.140625" style="215" customWidth="1"/>
    <col min="2822" max="2822" width="14.28515625" style="215" customWidth="1"/>
    <col min="2823" max="2823" width="8.7109375" style="215" customWidth="1"/>
    <col min="2824" max="2825" width="0" style="215" hidden="1" customWidth="1"/>
    <col min="2826" max="3072" width="9.140625" style="215"/>
    <col min="3073" max="3073" width="7.5703125" style="215" customWidth="1"/>
    <col min="3074" max="3074" width="50" style="215" customWidth="1"/>
    <col min="3075" max="3075" width="9.28515625" style="215" customWidth="1"/>
    <col min="3076" max="3076" width="8.5703125" style="215" customWidth="1"/>
    <col min="3077" max="3077" width="11.140625" style="215" customWidth="1"/>
    <col min="3078" max="3078" width="14.28515625" style="215" customWidth="1"/>
    <col min="3079" max="3079" width="8.7109375" style="215" customWidth="1"/>
    <col min="3080" max="3081" width="0" style="215" hidden="1" customWidth="1"/>
    <col min="3082" max="3328" width="9.140625" style="215"/>
    <col min="3329" max="3329" width="7.5703125" style="215" customWidth="1"/>
    <col min="3330" max="3330" width="50" style="215" customWidth="1"/>
    <col min="3331" max="3331" width="9.28515625" style="215" customWidth="1"/>
    <col min="3332" max="3332" width="8.5703125" style="215" customWidth="1"/>
    <col min="3333" max="3333" width="11.140625" style="215" customWidth="1"/>
    <col min="3334" max="3334" width="14.28515625" style="215" customWidth="1"/>
    <col min="3335" max="3335" width="8.7109375" style="215" customWidth="1"/>
    <col min="3336" max="3337" width="0" style="215" hidden="1" customWidth="1"/>
    <col min="3338" max="3584" width="9.140625" style="215"/>
    <col min="3585" max="3585" width="7.5703125" style="215" customWidth="1"/>
    <col min="3586" max="3586" width="50" style="215" customWidth="1"/>
    <col min="3587" max="3587" width="9.28515625" style="215" customWidth="1"/>
    <col min="3588" max="3588" width="8.5703125" style="215" customWidth="1"/>
    <col min="3589" max="3589" width="11.140625" style="215" customWidth="1"/>
    <col min="3590" max="3590" width="14.28515625" style="215" customWidth="1"/>
    <col min="3591" max="3591" width="8.7109375" style="215" customWidth="1"/>
    <col min="3592" max="3593" width="0" style="215" hidden="1" customWidth="1"/>
    <col min="3594" max="3840" width="9.140625" style="215"/>
    <col min="3841" max="3841" width="7.5703125" style="215" customWidth="1"/>
    <col min="3842" max="3842" width="50" style="215" customWidth="1"/>
    <col min="3843" max="3843" width="9.28515625" style="215" customWidth="1"/>
    <col min="3844" max="3844" width="8.5703125" style="215" customWidth="1"/>
    <col min="3845" max="3845" width="11.140625" style="215" customWidth="1"/>
    <col min="3846" max="3846" width="14.28515625" style="215" customWidth="1"/>
    <col min="3847" max="3847" width="8.7109375" style="215" customWidth="1"/>
    <col min="3848" max="3849" width="0" style="215" hidden="1" customWidth="1"/>
    <col min="3850" max="4096" width="9.140625" style="215"/>
    <col min="4097" max="4097" width="7.5703125" style="215" customWidth="1"/>
    <col min="4098" max="4098" width="50" style="215" customWidth="1"/>
    <col min="4099" max="4099" width="9.28515625" style="215" customWidth="1"/>
    <col min="4100" max="4100" width="8.5703125" style="215" customWidth="1"/>
    <col min="4101" max="4101" width="11.140625" style="215" customWidth="1"/>
    <col min="4102" max="4102" width="14.28515625" style="215" customWidth="1"/>
    <col min="4103" max="4103" width="8.7109375" style="215" customWidth="1"/>
    <col min="4104" max="4105" width="0" style="215" hidden="1" customWidth="1"/>
    <col min="4106" max="4352" width="9.140625" style="215"/>
    <col min="4353" max="4353" width="7.5703125" style="215" customWidth="1"/>
    <col min="4354" max="4354" width="50" style="215" customWidth="1"/>
    <col min="4355" max="4355" width="9.28515625" style="215" customWidth="1"/>
    <col min="4356" max="4356" width="8.5703125" style="215" customWidth="1"/>
    <col min="4357" max="4357" width="11.140625" style="215" customWidth="1"/>
    <col min="4358" max="4358" width="14.28515625" style="215" customWidth="1"/>
    <col min="4359" max="4359" width="8.7109375" style="215" customWidth="1"/>
    <col min="4360" max="4361" width="0" style="215" hidden="1" customWidth="1"/>
    <col min="4362" max="4608" width="9.140625" style="215"/>
    <col min="4609" max="4609" width="7.5703125" style="215" customWidth="1"/>
    <col min="4610" max="4610" width="50" style="215" customWidth="1"/>
    <col min="4611" max="4611" width="9.28515625" style="215" customWidth="1"/>
    <col min="4612" max="4612" width="8.5703125" style="215" customWidth="1"/>
    <col min="4613" max="4613" width="11.140625" style="215" customWidth="1"/>
    <col min="4614" max="4614" width="14.28515625" style="215" customWidth="1"/>
    <col min="4615" max="4615" width="8.7109375" style="215" customWidth="1"/>
    <col min="4616" max="4617" width="0" style="215" hidden="1" customWidth="1"/>
    <col min="4618" max="4864" width="9.140625" style="215"/>
    <col min="4865" max="4865" width="7.5703125" style="215" customWidth="1"/>
    <col min="4866" max="4866" width="50" style="215" customWidth="1"/>
    <col min="4867" max="4867" width="9.28515625" style="215" customWidth="1"/>
    <col min="4868" max="4868" width="8.5703125" style="215" customWidth="1"/>
    <col min="4869" max="4869" width="11.140625" style="215" customWidth="1"/>
    <col min="4870" max="4870" width="14.28515625" style="215" customWidth="1"/>
    <col min="4871" max="4871" width="8.7109375" style="215" customWidth="1"/>
    <col min="4872" max="4873" width="0" style="215" hidden="1" customWidth="1"/>
    <col min="4874" max="5120" width="9.140625" style="215"/>
    <col min="5121" max="5121" width="7.5703125" style="215" customWidth="1"/>
    <col min="5122" max="5122" width="50" style="215" customWidth="1"/>
    <col min="5123" max="5123" width="9.28515625" style="215" customWidth="1"/>
    <col min="5124" max="5124" width="8.5703125" style="215" customWidth="1"/>
    <col min="5125" max="5125" width="11.140625" style="215" customWidth="1"/>
    <col min="5126" max="5126" width="14.28515625" style="215" customWidth="1"/>
    <col min="5127" max="5127" width="8.7109375" style="215" customWidth="1"/>
    <col min="5128" max="5129" width="0" style="215" hidden="1" customWidth="1"/>
    <col min="5130" max="5376" width="9.140625" style="215"/>
    <col min="5377" max="5377" width="7.5703125" style="215" customWidth="1"/>
    <col min="5378" max="5378" width="50" style="215" customWidth="1"/>
    <col min="5379" max="5379" width="9.28515625" style="215" customWidth="1"/>
    <col min="5380" max="5380" width="8.5703125" style="215" customWidth="1"/>
    <col min="5381" max="5381" width="11.140625" style="215" customWidth="1"/>
    <col min="5382" max="5382" width="14.28515625" style="215" customWidth="1"/>
    <col min="5383" max="5383" width="8.7109375" style="215" customWidth="1"/>
    <col min="5384" max="5385" width="0" style="215" hidden="1" customWidth="1"/>
    <col min="5386" max="5632" width="9.140625" style="215"/>
    <col min="5633" max="5633" width="7.5703125" style="215" customWidth="1"/>
    <col min="5634" max="5634" width="50" style="215" customWidth="1"/>
    <col min="5635" max="5635" width="9.28515625" style="215" customWidth="1"/>
    <col min="5636" max="5636" width="8.5703125" style="215" customWidth="1"/>
    <col min="5637" max="5637" width="11.140625" style="215" customWidth="1"/>
    <col min="5638" max="5638" width="14.28515625" style="215" customWidth="1"/>
    <col min="5639" max="5639" width="8.7109375" style="215" customWidth="1"/>
    <col min="5640" max="5641" width="0" style="215" hidden="1" customWidth="1"/>
    <col min="5642" max="5888" width="9.140625" style="215"/>
    <col min="5889" max="5889" width="7.5703125" style="215" customWidth="1"/>
    <col min="5890" max="5890" width="50" style="215" customWidth="1"/>
    <col min="5891" max="5891" width="9.28515625" style="215" customWidth="1"/>
    <col min="5892" max="5892" width="8.5703125" style="215" customWidth="1"/>
    <col min="5893" max="5893" width="11.140625" style="215" customWidth="1"/>
    <col min="5894" max="5894" width="14.28515625" style="215" customWidth="1"/>
    <col min="5895" max="5895" width="8.7109375" style="215" customWidth="1"/>
    <col min="5896" max="5897" width="0" style="215" hidden="1" customWidth="1"/>
    <col min="5898" max="6144" width="9.140625" style="215"/>
    <col min="6145" max="6145" width="7.5703125" style="215" customWidth="1"/>
    <col min="6146" max="6146" width="50" style="215" customWidth="1"/>
    <col min="6147" max="6147" width="9.28515625" style="215" customWidth="1"/>
    <col min="6148" max="6148" width="8.5703125" style="215" customWidth="1"/>
    <col min="6149" max="6149" width="11.140625" style="215" customWidth="1"/>
    <col min="6150" max="6150" width="14.28515625" style="215" customWidth="1"/>
    <col min="6151" max="6151" width="8.7109375" style="215" customWidth="1"/>
    <col min="6152" max="6153" width="0" style="215" hidden="1" customWidth="1"/>
    <col min="6154" max="6400" width="9.140625" style="215"/>
    <col min="6401" max="6401" width="7.5703125" style="215" customWidth="1"/>
    <col min="6402" max="6402" width="50" style="215" customWidth="1"/>
    <col min="6403" max="6403" width="9.28515625" style="215" customWidth="1"/>
    <col min="6404" max="6404" width="8.5703125" style="215" customWidth="1"/>
    <col min="6405" max="6405" width="11.140625" style="215" customWidth="1"/>
    <col min="6406" max="6406" width="14.28515625" style="215" customWidth="1"/>
    <col min="6407" max="6407" width="8.7109375" style="215" customWidth="1"/>
    <col min="6408" max="6409" width="0" style="215" hidden="1" customWidth="1"/>
    <col min="6410" max="6656" width="9.140625" style="215"/>
    <col min="6657" max="6657" width="7.5703125" style="215" customWidth="1"/>
    <col min="6658" max="6658" width="50" style="215" customWidth="1"/>
    <col min="6659" max="6659" width="9.28515625" style="215" customWidth="1"/>
    <col min="6660" max="6660" width="8.5703125" style="215" customWidth="1"/>
    <col min="6661" max="6661" width="11.140625" style="215" customWidth="1"/>
    <col min="6662" max="6662" width="14.28515625" style="215" customWidth="1"/>
    <col min="6663" max="6663" width="8.7109375" style="215" customWidth="1"/>
    <col min="6664" max="6665" width="0" style="215" hidden="1" customWidth="1"/>
    <col min="6666" max="6912" width="9.140625" style="215"/>
    <col min="6913" max="6913" width="7.5703125" style="215" customWidth="1"/>
    <col min="6914" max="6914" width="50" style="215" customWidth="1"/>
    <col min="6915" max="6915" width="9.28515625" style="215" customWidth="1"/>
    <col min="6916" max="6916" width="8.5703125" style="215" customWidth="1"/>
    <col min="6917" max="6917" width="11.140625" style="215" customWidth="1"/>
    <col min="6918" max="6918" width="14.28515625" style="215" customWidth="1"/>
    <col min="6919" max="6919" width="8.7109375" style="215" customWidth="1"/>
    <col min="6920" max="6921" width="0" style="215" hidden="1" customWidth="1"/>
    <col min="6922" max="7168" width="9.140625" style="215"/>
    <col min="7169" max="7169" width="7.5703125" style="215" customWidth="1"/>
    <col min="7170" max="7170" width="50" style="215" customWidth="1"/>
    <col min="7171" max="7171" width="9.28515625" style="215" customWidth="1"/>
    <col min="7172" max="7172" width="8.5703125" style="215" customWidth="1"/>
    <col min="7173" max="7173" width="11.140625" style="215" customWidth="1"/>
    <col min="7174" max="7174" width="14.28515625" style="215" customWidth="1"/>
    <col min="7175" max="7175" width="8.7109375" style="215" customWidth="1"/>
    <col min="7176" max="7177" width="0" style="215" hidden="1" customWidth="1"/>
    <col min="7178" max="7424" width="9.140625" style="215"/>
    <col min="7425" max="7425" width="7.5703125" style="215" customWidth="1"/>
    <col min="7426" max="7426" width="50" style="215" customWidth="1"/>
    <col min="7427" max="7427" width="9.28515625" style="215" customWidth="1"/>
    <col min="7428" max="7428" width="8.5703125" style="215" customWidth="1"/>
    <col min="7429" max="7429" width="11.140625" style="215" customWidth="1"/>
    <col min="7430" max="7430" width="14.28515625" style="215" customWidth="1"/>
    <col min="7431" max="7431" width="8.7109375" style="215" customWidth="1"/>
    <col min="7432" max="7433" width="0" style="215" hidden="1" customWidth="1"/>
    <col min="7434" max="7680" width="9.140625" style="215"/>
    <col min="7681" max="7681" width="7.5703125" style="215" customWidth="1"/>
    <col min="7682" max="7682" width="50" style="215" customWidth="1"/>
    <col min="7683" max="7683" width="9.28515625" style="215" customWidth="1"/>
    <col min="7684" max="7684" width="8.5703125" style="215" customWidth="1"/>
    <col min="7685" max="7685" width="11.140625" style="215" customWidth="1"/>
    <col min="7686" max="7686" width="14.28515625" style="215" customWidth="1"/>
    <col min="7687" max="7687" width="8.7109375" style="215" customWidth="1"/>
    <col min="7688" max="7689" width="0" style="215" hidden="1" customWidth="1"/>
    <col min="7690" max="7936" width="9.140625" style="215"/>
    <col min="7937" max="7937" width="7.5703125" style="215" customWidth="1"/>
    <col min="7938" max="7938" width="50" style="215" customWidth="1"/>
    <col min="7939" max="7939" width="9.28515625" style="215" customWidth="1"/>
    <col min="7940" max="7940" width="8.5703125" style="215" customWidth="1"/>
    <col min="7941" max="7941" width="11.140625" style="215" customWidth="1"/>
    <col min="7942" max="7942" width="14.28515625" style="215" customWidth="1"/>
    <col min="7943" max="7943" width="8.7109375" style="215" customWidth="1"/>
    <col min="7944" max="7945" width="0" style="215" hidden="1" customWidth="1"/>
    <col min="7946" max="8192" width="9.140625" style="215"/>
    <col min="8193" max="8193" width="7.5703125" style="215" customWidth="1"/>
    <col min="8194" max="8194" width="50" style="215" customWidth="1"/>
    <col min="8195" max="8195" width="9.28515625" style="215" customWidth="1"/>
    <col min="8196" max="8196" width="8.5703125" style="215" customWidth="1"/>
    <col min="8197" max="8197" width="11.140625" style="215" customWidth="1"/>
    <col min="8198" max="8198" width="14.28515625" style="215" customWidth="1"/>
    <col min="8199" max="8199" width="8.7109375" style="215" customWidth="1"/>
    <col min="8200" max="8201" width="0" style="215" hidden="1" customWidth="1"/>
    <col min="8202" max="8448" width="9.140625" style="215"/>
    <col min="8449" max="8449" width="7.5703125" style="215" customWidth="1"/>
    <col min="8450" max="8450" width="50" style="215" customWidth="1"/>
    <col min="8451" max="8451" width="9.28515625" style="215" customWidth="1"/>
    <col min="8452" max="8452" width="8.5703125" style="215" customWidth="1"/>
    <col min="8453" max="8453" width="11.140625" style="215" customWidth="1"/>
    <col min="8454" max="8454" width="14.28515625" style="215" customWidth="1"/>
    <col min="8455" max="8455" width="8.7109375" style="215" customWidth="1"/>
    <col min="8456" max="8457" width="0" style="215" hidden="1" customWidth="1"/>
    <col min="8458" max="8704" width="9.140625" style="215"/>
    <col min="8705" max="8705" width="7.5703125" style="215" customWidth="1"/>
    <col min="8706" max="8706" width="50" style="215" customWidth="1"/>
    <col min="8707" max="8707" width="9.28515625" style="215" customWidth="1"/>
    <col min="8708" max="8708" width="8.5703125" style="215" customWidth="1"/>
    <col min="8709" max="8709" width="11.140625" style="215" customWidth="1"/>
    <col min="8710" max="8710" width="14.28515625" style="215" customWidth="1"/>
    <col min="8711" max="8711" width="8.7109375" style="215" customWidth="1"/>
    <col min="8712" max="8713" width="0" style="215" hidden="1" customWidth="1"/>
    <col min="8714" max="8960" width="9.140625" style="215"/>
    <col min="8961" max="8961" width="7.5703125" style="215" customWidth="1"/>
    <col min="8962" max="8962" width="50" style="215" customWidth="1"/>
    <col min="8963" max="8963" width="9.28515625" style="215" customWidth="1"/>
    <col min="8964" max="8964" width="8.5703125" style="215" customWidth="1"/>
    <col min="8965" max="8965" width="11.140625" style="215" customWidth="1"/>
    <col min="8966" max="8966" width="14.28515625" style="215" customWidth="1"/>
    <col min="8967" max="8967" width="8.7109375" style="215" customWidth="1"/>
    <col min="8968" max="8969" width="0" style="215" hidden="1" customWidth="1"/>
    <col min="8970" max="9216" width="9.140625" style="215"/>
    <col min="9217" max="9217" width="7.5703125" style="215" customWidth="1"/>
    <col min="9218" max="9218" width="50" style="215" customWidth="1"/>
    <col min="9219" max="9219" width="9.28515625" style="215" customWidth="1"/>
    <col min="9220" max="9220" width="8.5703125" style="215" customWidth="1"/>
    <col min="9221" max="9221" width="11.140625" style="215" customWidth="1"/>
    <col min="9222" max="9222" width="14.28515625" style="215" customWidth="1"/>
    <col min="9223" max="9223" width="8.7109375" style="215" customWidth="1"/>
    <col min="9224" max="9225" width="0" style="215" hidden="1" customWidth="1"/>
    <col min="9226" max="9472" width="9.140625" style="215"/>
    <col min="9473" max="9473" width="7.5703125" style="215" customWidth="1"/>
    <col min="9474" max="9474" width="50" style="215" customWidth="1"/>
    <col min="9475" max="9475" width="9.28515625" style="215" customWidth="1"/>
    <col min="9476" max="9476" width="8.5703125" style="215" customWidth="1"/>
    <col min="9477" max="9477" width="11.140625" style="215" customWidth="1"/>
    <col min="9478" max="9478" width="14.28515625" style="215" customWidth="1"/>
    <col min="9479" max="9479" width="8.7109375" style="215" customWidth="1"/>
    <col min="9480" max="9481" width="0" style="215" hidden="1" customWidth="1"/>
    <col min="9482" max="9728" width="9.140625" style="215"/>
    <col min="9729" max="9729" width="7.5703125" style="215" customWidth="1"/>
    <col min="9730" max="9730" width="50" style="215" customWidth="1"/>
    <col min="9731" max="9731" width="9.28515625" style="215" customWidth="1"/>
    <col min="9732" max="9732" width="8.5703125" style="215" customWidth="1"/>
    <col min="9733" max="9733" width="11.140625" style="215" customWidth="1"/>
    <col min="9734" max="9734" width="14.28515625" style="215" customWidth="1"/>
    <col min="9735" max="9735" width="8.7109375" style="215" customWidth="1"/>
    <col min="9736" max="9737" width="0" style="215" hidden="1" customWidth="1"/>
    <col min="9738" max="9984" width="9.140625" style="215"/>
    <col min="9985" max="9985" width="7.5703125" style="215" customWidth="1"/>
    <col min="9986" max="9986" width="50" style="215" customWidth="1"/>
    <col min="9987" max="9987" width="9.28515625" style="215" customWidth="1"/>
    <col min="9988" max="9988" width="8.5703125" style="215" customWidth="1"/>
    <col min="9989" max="9989" width="11.140625" style="215" customWidth="1"/>
    <col min="9990" max="9990" width="14.28515625" style="215" customWidth="1"/>
    <col min="9991" max="9991" width="8.7109375" style="215" customWidth="1"/>
    <col min="9992" max="9993" width="0" style="215" hidden="1" customWidth="1"/>
    <col min="9994" max="10240" width="9.140625" style="215"/>
    <col min="10241" max="10241" width="7.5703125" style="215" customWidth="1"/>
    <col min="10242" max="10242" width="50" style="215" customWidth="1"/>
    <col min="10243" max="10243" width="9.28515625" style="215" customWidth="1"/>
    <col min="10244" max="10244" width="8.5703125" style="215" customWidth="1"/>
    <col min="10245" max="10245" width="11.140625" style="215" customWidth="1"/>
    <col min="10246" max="10246" width="14.28515625" style="215" customWidth="1"/>
    <col min="10247" max="10247" width="8.7109375" style="215" customWidth="1"/>
    <col min="10248" max="10249" width="0" style="215" hidden="1" customWidth="1"/>
    <col min="10250" max="10496" width="9.140625" style="215"/>
    <col min="10497" max="10497" width="7.5703125" style="215" customWidth="1"/>
    <col min="10498" max="10498" width="50" style="215" customWidth="1"/>
    <col min="10499" max="10499" width="9.28515625" style="215" customWidth="1"/>
    <col min="10500" max="10500" width="8.5703125" style="215" customWidth="1"/>
    <col min="10501" max="10501" width="11.140625" style="215" customWidth="1"/>
    <col min="10502" max="10502" width="14.28515625" style="215" customWidth="1"/>
    <col min="10503" max="10503" width="8.7109375" style="215" customWidth="1"/>
    <col min="10504" max="10505" width="0" style="215" hidden="1" customWidth="1"/>
    <col min="10506" max="10752" width="9.140625" style="215"/>
    <col min="10753" max="10753" width="7.5703125" style="215" customWidth="1"/>
    <col min="10754" max="10754" width="50" style="215" customWidth="1"/>
    <col min="10755" max="10755" width="9.28515625" style="215" customWidth="1"/>
    <col min="10756" max="10756" width="8.5703125" style="215" customWidth="1"/>
    <col min="10757" max="10757" width="11.140625" style="215" customWidth="1"/>
    <col min="10758" max="10758" width="14.28515625" style="215" customWidth="1"/>
    <col min="10759" max="10759" width="8.7109375" style="215" customWidth="1"/>
    <col min="10760" max="10761" width="0" style="215" hidden="1" customWidth="1"/>
    <col min="10762" max="11008" width="9.140625" style="215"/>
    <col min="11009" max="11009" width="7.5703125" style="215" customWidth="1"/>
    <col min="11010" max="11010" width="50" style="215" customWidth="1"/>
    <col min="11011" max="11011" width="9.28515625" style="215" customWidth="1"/>
    <col min="11012" max="11012" width="8.5703125" style="215" customWidth="1"/>
    <col min="11013" max="11013" width="11.140625" style="215" customWidth="1"/>
    <col min="11014" max="11014" width="14.28515625" style="215" customWidth="1"/>
    <col min="11015" max="11015" width="8.7109375" style="215" customWidth="1"/>
    <col min="11016" max="11017" width="0" style="215" hidden="1" customWidth="1"/>
    <col min="11018" max="11264" width="9.140625" style="215"/>
    <col min="11265" max="11265" width="7.5703125" style="215" customWidth="1"/>
    <col min="11266" max="11266" width="50" style="215" customWidth="1"/>
    <col min="11267" max="11267" width="9.28515625" style="215" customWidth="1"/>
    <col min="11268" max="11268" width="8.5703125" style="215" customWidth="1"/>
    <col min="11269" max="11269" width="11.140625" style="215" customWidth="1"/>
    <col min="11270" max="11270" width="14.28515625" style="215" customWidth="1"/>
    <col min="11271" max="11271" width="8.7109375" style="215" customWidth="1"/>
    <col min="11272" max="11273" width="0" style="215" hidden="1" customWidth="1"/>
    <col min="11274" max="11520" width="9.140625" style="215"/>
    <col min="11521" max="11521" width="7.5703125" style="215" customWidth="1"/>
    <col min="11522" max="11522" width="50" style="215" customWidth="1"/>
    <col min="11523" max="11523" width="9.28515625" style="215" customWidth="1"/>
    <col min="11524" max="11524" width="8.5703125" style="215" customWidth="1"/>
    <col min="11525" max="11525" width="11.140625" style="215" customWidth="1"/>
    <col min="11526" max="11526" width="14.28515625" style="215" customWidth="1"/>
    <col min="11527" max="11527" width="8.7109375" style="215" customWidth="1"/>
    <col min="11528" max="11529" width="0" style="215" hidden="1" customWidth="1"/>
    <col min="11530" max="11776" width="9.140625" style="215"/>
    <col min="11777" max="11777" width="7.5703125" style="215" customWidth="1"/>
    <col min="11778" max="11778" width="50" style="215" customWidth="1"/>
    <col min="11779" max="11779" width="9.28515625" style="215" customWidth="1"/>
    <col min="11780" max="11780" width="8.5703125" style="215" customWidth="1"/>
    <col min="11781" max="11781" width="11.140625" style="215" customWidth="1"/>
    <col min="11782" max="11782" width="14.28515625" style="215" customWidth="1"/>
    <col min="11783" max="11783" width="8.7109375" style="215" customWidth="1"/>
    <col min="11784" max="11785" width="0" style="215" hidden="1" customWidth="1"/>
    <col min="11786" max="12032" width="9.140625" style="215"/>
    <col min="12033" max="12033" width="7.5703125" style="215" customWidth="1"/>
    <col min="12034" max="12034" width="50" style="215" customWidth="1"/>
    <col min="12035" max="12035" width="9.28515625" style="215" customWidth="1"/>
    <col min="12036" max="12036" width="8.5703125" style="215" customWidth="1"/>
    <col min="12037" max="12037" width="11.140625" style="215" customWidth="1"/>
    <col min="12038" max="12038" width="14.28515625" style="215" customWidth="1"/>
    <col min="12039" max="12039" width="8.7109375" style="215" customWidth="1"/>
    <col min="12040" max="12041" width="0" style="215" hidden="1" customWidth="1"/>
    <col min="12042" max="12288" width="9.140625" style="215"/>
    <col min="12289" max="12289" width="7.5703125" style="215" customWidth="1"/>
    <col min="12290" max="12290" width="50" style="215" customWidth="1"/>
    <col min="12291" max="12291" width="9.28515625" style="215" customWidth="1"/>
    <col min="12292" max="12292" width="8.5703125" style="215" customWidth="1"/>
    <col min="12293" max="12293" width="11.140625" style="215" customWidth="1"/>
    <col min="12294" max="12294" width="14.28515625" style="215" customWidth="1"/>
    <col min="12295" max="12295" width="8.7109375" style="215" customWidth="1"/>
    <col min="12296" max="12297" width="0" style="215" hidden="1" customWidth="1"/>
    <col min="12298" max="12544" width="9.140625" style="215"/>
    <col min="12545" max="12545" width="7.5703125" style="215" customWidth="1"/>
    <col min="12546" max="12546" width="50" style="215" customWidth="1"/>
    <col min="12547" max="12547" width="9.28515625" style="215" customWidth="1"/>
    <col min="12548" max="12548" width="8.5703125" style="215" customWidth="1"/>
    <col min="12549" max="12549" width="11.140625" style="215" customWidth="1"/>
    <col min="12550" max="12550" width="14.28515625" style="215" customWidth="1"/>
    <col min="12551" max="12551" width="8.7109375" style="215" customWidth="1"/>
    <col min="12552" max="12553" width="0" style="215" hidden="1" customWidth="1"/>
    <col min="12554" max="12800" width="9.140625" style="215"/>
    <col min="12801" max="12801" width="7.5703125" style="215" customWidth="1"/>
    <col min="12802" max="12802" width="50" style="215" customWidth="1"/>
    <col min="12803" max="12803" width="9.28515625" style="215" customWidth="1"/>
    <col min="12804" max="12804" width="8.5703125" style="215" customWidth="1"/>
    <col min="12805" max="12805" width="11.140625" style="215" customWidth="1"/>
    <col min="12806" max="12806" width="14.28515625" style="215" customWidth="1"/>
    <col min="12807" max="12807" width="8.7109375" style="215" customWidth="1"/>
    <col min="12808" max="12809" width="0" style="215" hidden="1" customWidth="1"/>
    <col min="12810" max="13056" width="9.140625" style="215"/>
    <col min="13057" max="13057" width="7.5703125" style="215" customWidth="1"/>
    <col min="13058" max="13058" width="50" style="215" customWidth="1"/>
    <col min="13059" max="13059" width="9.28515625" style="215" customWidth="1"/>
    <col min="13060" max="13060" width="8.5703125" style="215" customWidth="1"/>
    <col min="13061" max="13061" width="11.140625" style="215" customWidth="1"/>
    <col min="13062" max="13062" width="14.28515625" style="215" customWidth="1"/>
    <col min="13063" max="13063" width="8.7109375" style="215" customWidth="1"/>
    <col min="13064" max="13065" width="0" style="215" hidden="1" customWidth="1"/>
    <col min="13066" max="13312" width="9.140625" style="215"/>
    <col min="13313" max="13313" width="7.5703125" style="215" customWidth="1"/>
    <col min="13314" max="13314" width="50" style="215" customWidth="1"/>
    <col min="13315" max="13315" width="9.28515625" style="215" customWidth="1"/>
    <col min="13316" max="13316" width="8.5703125" style="215" customWidth="1"/>
    <col min="13317" max="13317" width="11.140625" style="215" customWidth="1"/>
    <col min="13318" max="13318" width="14.28515625" style="215" customWidth="1"/>
    <col min="13319" max="13319" width="8.7109375" style="215" customWidth="1"/>
    <col min="13320" max="13321" width="0" style="215" hidden="1" customWidth="1"/>
    <col min="13322" max="13568" width="9.140625" style="215"/>
    <col min="13569" max="13569" width="7.5703125" style="215" customWidth="1"/>
    <col min="13570" max="13570" width="50" style="215" customWidth="1"/>
    <col min="13571" max="13571" width="9.28515625" style="215" customWidth="1"/>
    <col min="13572" max="13572" width="8.5703125" style="215" customWidth="1"/>
    <col min="13573" max="13573" width="11.140625" style="215" customWidth="1"/>
    <col min="13574" max="13574" width="14.28515625" style="215" customWidth="1"/>
    <col min="13575" max="13575" width="8.7109375" style="215" customWidth="1"/>
    <col min="13576" max="13577" width="0" style="215" hidden="1" customWidth="1"/>
    <col min="13578" max="13824" width="9.140625" style="215"/>
    <col min="13825" max="13825" width="7.5703125" style="215" customWidth="1"/>
    <col min="13826" max="13826" width="50" style="215" customWidth="1"/>
    <col min="13827" max="13827" width="9.28515625" style="215" customWidth="1"/>
    <col min="13828" max="13828" width="8.5703125" style="215" customWidth="1"/>
    <col min="13829" max="13829" width="11.140625" style="215" customWidth="1"/>
    <col min="13830" max="13830" width="14.28515625" style="215" customWidth="1"/>
    <col min="13831" max="13831" width="8.7109375" style="215" customWidth="1"/>
    <col min="13832" max="13833" width="0" style="215" hidden="1" customWidth="1"/>
    <col min="13834" max="14080" width="9.140625" style="215"/>
    <col min="14081" max="14081" width="7.5703125" style="215" customWidth="1"/>
    <col min="14082" max="14082" width="50" style="215" customWidth="1"/>
    <col min="14083" max="14083" width="9.28515625" style="215" customWidth="1"/>
    <col min="14084" max="14084" width="8.5703125" style="215" customWidth="1"/>
    <col min="14085" max="14085" width="11.140625" style="215" customWidth="1"/>
    <col min="14086" max="14086" width="14.28515625" style="215" customWidth="1"/>
    <col min="14087" max="14087" width="8.7109375" style="215" customWidth="1"/>
    <col min="14088" max="14089" width="0" style="215" hidden="1" customWidth="1"/>
    <col min="14090" max="14336" width="9.140625" style="215"/>
    <col min="14337" max="14337" width="7.5703125" style="215" customWidth="1"/>
    <col min="14338" max="14338" width="50" style="215" customWidth="1"/>
    <col min="14339" max="14339" width="9.28515625" style="215" customWidth="1"/>
    <col min="14340" max="14340" width="8.5703125" style="215" customWidth="1"/>
    <col min="14341" max="14341" width="11.140625" style="215" customWidth="1"/>
    <col min="14342" max="14342" width="14.28515625" style="215" customWidth="1"/>
    <col min="14343" max="14343" width="8.7109375" style="215" customWidth="1"/>
    <col min="14344" max="14345" width="0" style="215" hidden="1" customWidth="1"/>
    <col min="14346" max="14592" width="9.140625" style="215"/>
    <col min="14593" max="14593" width="7.5703125" style="215" customWidth="1"/>
    <col min="14594" max="14594" width="50" style="215" customWidth="1"/>
    <col min="14595" max="14595" width="9.28515625" style="215" customWidth="1"/>
    <col min="14596" max="14596" width="8.5703125" style="215" customWidth="1"/>
    <col min="14597" max="14597" width="11.140625" style="215" customWidth="1"/>
    <col min="14598" max="14598" width="14.28515625" style="215" customWidth="1"/>
    <col min="14599" max="14599" width="8.7109375" style="215" customWidth="1"/>
    <col min="14600" max="14601" width="0" style="215" hidden="1" customWidth="1"/>
    <col min="14602" max="14848" width="9.140625" style="215"/>
    <col min="14849" max="14849" width="7.5703125" style="215" customWidth="1"/>
    <col min="14850" max="14850" width="50" style="215" customWidth="1"/>
    <col min="14851" max="14851" width="9.28515625" style="215" customWidth="1"/>
    <col min="14852" max="14852" width="8.5703125" style="215" customWidth="1"/>
    <col min="14853" max="14853" width="11.140625" style="215" customWidth="1"/>
    <col min="14854" max="14854" width="14.28515625" style="215" customWidth="1"/>
    <col min="14855" max="14855" width="8.7109375" style="215" customWidth="1"/>
    <col min="14856" max="14857" width="0" style="215" hidden="1" customWidth="1"/>
    <col min="14858" max="15104" width="9.140625" style="215"/>
    <col min="15105" max="15105" width="7.5703125" style="215" customWidth="1"/>
    <col min="15106" max="15106" width="50" style="215" customWidth="1"/>
    <col min="15107" max="15107" width="9.28515625" style="215" customWidth="1"/>
    <col min="15108" max="15108" width="8.5703125" style="215" customWidth="1"/>
    <col min="15109" max="15109" width="11.140625" style="215" customWidth="1"/>
    <col min="15110" max="15110" width="14.28515625" style="215" customWidth="1"/>
    <col min="15111" max="15111" width="8.7109375" style="215" customWidth="1"/>
    <col min="15112" max="15113" width="0" style="215" hidden="1" customWidth="1"/>
    <col min="15114" max="15360" width="9.140625" style="215"/>
    <col min="15361" max="15361" width="7.5703125" style="215" customWidth="1"/>
    <col min="15362" max="15362" width="50" style="215" customWidth="1"/>
    <col min="15363" max="15363" width="9.28515625" style="215" customWidth="1"/>
    <col min="15364" max="15364" width="8.5703125" style="215" customWidth="1"/>
    <col min="15365" max="15365" width="11.140625" style="215" customWidth="1"/>
    <col min="15366" max="15366" width="14.28515625" style="215" customWidth="1"/>
    <col min="15367" max="15367" width="8.7109375" style="215" customWidth="1"/>
    <col min="15368" max="15369" width="0" style="215" hidden="1" customWidth="1"/>
    <col min="15370" max="15616" width="9.140625" style="215"/>
    <col min="15617" max="15617" width="7.5703125" style="215" customWidth="1"/>
    <col min="15618" max="15618" width="50" style="215" customWidth="1"/>
    <col min="15619" max="15619" width="9.28515625" style="215" customWidth="1"/>
    <col min="15620" max="15620" width="8.5703125" style="215" customWidth="1"/>
    <col min="15621" max="15621" width="11.140625" style="215" customWidth="1"/>
    <col min="15622" max="15622" width="14.28515625" style="215" customWidth="1"/>
    <col min="15623" max="15623" width="8.7109375" style="215" customWidth="1"/>
    <col min="15624" max="15625" width="0" style="215" hidden="1" customWidth="1"/>
    <col min="15626" max="15872" width="9.140625" style="215"/>
    <col min="15873" max="15873" width="7.5703125" style="215" customWidth="1"/>
    <col min="15874" max="15874" width="50" style="215" customWidth="1"/>
    <col min="15875" max="15875" width="9.28515625" style="215" customWidth="1"/>
    <col min="15876" max="15876" width="8.5703125" style="215" customWidth="1"/>
    <col min="15877" max="15877" width="11.140625" style="215" customWidth="1"/>
    <col min="15878" max="15878" width="14.28515625" style="215" customWidth="1"/>
    <col min="15879" max="15879" width="8.7109375" style="215" customWidth="1"/>
    <col min="15880" max="15881" width="0" style="215" hidden="1" customWidth="1"/>
    <col min="15882" max="16128" width="9.140625" style="215"/>
    <col min="16129" max="16129" width="7.5703125" style="215" customWidth="1"/>
    <col min="16130" max="16130" width="50" style="215" customWidth="1"/>
    <col min="16131" max="16131" width="9.28515625" style="215" customWidth="1"/>
    <col min="16132" max="16132" width="8.5703125" style="215" customWidth="1"/>
    <col min="16133" max="16133" width="11.140625" style="215" customWidth="1"/>
    <col min="16134" max="16134" width="14.28515625" style="215" customWidth="1"/>
    <col min="16135" max="16135" width="8.7109375" style="215" customWidth="1"/>
    <col min="16136" max="16137" width="0" style="215" hidden="1" customWidth="1"/>
    <col min="16138" max="16384" width="9.140625" style="215"/>
  </cols>
  <sheetData>
    <row r="1" spans="1:9" s="212" customFormat="1" ht="25.5">
      <c r="A1" s="196" t="s">
        <v>203</v>
      </c>
      <c r="B1" s="197" t="s">
        <v>204</v>
      </c>
      <c r="C1" s="197" t="s">
        <v>205</v>
      </c>
      <c r="D1" s="198" t="s">
        <v>206</v>
      </c>
      <c r="E1" s="198" t="s">
        <v>207</v>
      </c>
      <c r="F1" s="199" t="s">
        <v>252</v>
      </c>
      <c r="G1" s="211"/>
      <c r="H1" s="211"/>
      <c r="I1" s="211"/>
    </row>
    <row r="2" spans="1:9" ht="15.75" thickBot="1"/>
    <row r="3" spans="1:9" s="205" customFormat="1" ht="31.5" customHeight="1" thickBot="1">
      <c r="A3" s="200" t="s">
        <v>262</v>
      </c>
      <c r="B3" s="201" t="s">
        <v>263</v>
      </c>
      <c r="C3" s="202"/>
      <c r="D3" s="202"/>
      <c r="E3" s="202"/>
      <c r="F3" s="203"/>
      <c r="G3" s="204"/>
      <c r="H3" s="204"/>
      <c r="I3" s="204"/>
    </row>
    <row r="4" spans="1:9" s="205" customFormat="1" ht="15.75">
      <c r="A4" s="206"/>
      <c r="B4" s="206"/>
      <c r="C4" s="206"/>
      <c r="D4" s="206"/>
      <c r="E4" s="206"/>
      <c r="F4" s="206"/>
      <c r="G4" s="204"/>
      <c r="H4" s="204"/>
      <c r="I4" s="204"/>
    </row>
    <row r="5" spans="1:9" s="212" customFormat="1" ht="75">
      <c r="A5" s="207">
        <v>2.1</v>
      </c>
      <c r="B5" s="208" t="s">
        <v>254</v>
      </c>
      <c r="C5" s="207" t="s">
        <v>255</v>
      </c>
      <c r="D5" s="209">
        <v>23</v>
      </c>
      <c r="E5" s="209"/>
      <c r="F5" s="210" t="str">
        <f t="shared" ref="F5:F10" si="0">IF(E5="","",D5*E5)</f>
        <v/>
      </c>
      <c r="G5" s="211"/>
      <c r="H5" s="211">
        <f>IF(B5="","",1)</f>
        <v>1</v>
      </c>
      <c r="I5" s="211" t="e">
        <f>IF(H5="","",#REF!&amp;H5)</f>
        <v>#REF!</v>
      </c>
    </row>
    <row r="6" spans="1:9" s="214" customFormat="1" ht="75">
      <c r="A6" s="207">
        <v>2.2000000000000002</v>
      </c>
      <c r="B6" s="208" t="s">
        <v>256</v>
      </c>
      <c r="C6" s="207" t="s">
        <v>255</v>
      </c>
      <c r="D6" s="209">
        <v>23</v>
      </c>
      <c r="E6" s="209"/>
      <c r="F6" s="210" t="str">
        <f t="shared" si="0"/>
        <v/>
      </c>
      <c r="G6" s="213"/>
      <c r="H6" s="211">
        <f>IF(A5="",H5,H5+1)</f>
        <v>2</v>
      </c>
      <c r="I6" s="211" t="e">
        <f>#REF!&amp;H6</f>
        <v>#REF!</v>
      </c>
    </row>
    <row r="7" spans="1:9" s="214" customFormat="1" ht="60">
      <c r="A7" s="207">
        <v>2.2999999999999998</v>
      </c>
      <c r="B7" s="208" t="s">
        <v>257</v>
      </c>
      <c r="C7" s="207" t="s">
        <v>255</v>
      </c>
      <c r="D7" s="209">
        <v>1</v>
      </c>
      <c r="E7" s="209"/>
      <c r="F7" s="210" t="str">
        <f t="shared" si="0"/>
        <v/>
      </c>
      <c r="G7" s="213"/>
      <c r="H7" s="211">
        <f>IF(A6="",H6,H6+1)</f>
        <v>3</v>
      </c>
      <c r="I7" s="211" t="e">
        <f>#REF!&amp;H7</f>
        <v>#REF!</v>
      </c>
    </row>
    <row r="8" spans="1:9" ht="30">
      <c r="A8" s="207">
        <v>2.4</v>
      </c>
      <c r="B8" s="208" t="s">
        <v>258</v>
      </c>
      <c r="C8" s="207" t="s">
        <v>255</v>
      </c>
      <c r="D8" s="209">
        <v>1</v>
      </c>
      <c r="E8" s="209"/>
      <c r="F8" s="210" t="str">
        <f t="shared" si="0"/>
        <v/>
      </c>
    </row>
    <row r="9" spans="1:9" ht="75">
      <c r="A9" s="207">
        <v>2.5</v>
      </c>
      <c r="B9" s="208" t="s">
        <v>259</v>
      </c>
      <c r="C9" s="207" t="s">
        <v>255</v>
      </c>
      <c r="D9" s="209">
        <v>33</v>
      </c>
      <c r="E9" s="209"/>
      <c r="F9" s="210" t="str">
        <f t="shared" si="0"/>
        <v/>
      </c>
    </row>
    <row r="10" spans="1:9" ht="45">
      <c r="A10" s="207">
        <v>2.6</v>
      </c>
      <c r="B10" s="208" t="s">
        <v>260</v>
      </c>
      <c r="C10" s="207" t="s">
        <v>255</v>
      </c>
      <c r="D10" s="209">
        <v>1</v>
      </c>
      <c r="E10" s="209"/>
      <c r="F10" s="210" t="str">
        <f t="shared" si="0"/>
        <v/>
      </c>
    </row>
    <row r="11" spans="1:9" s="214" customFormat="1" ht="15.75" thickBot="1">
      <c r="A11" s="216"/>
      <c r="B11" s="217"/>
      <c r="C11" s="216"/>
      <c r="D11" s="218"/>
      <c r="E11" s="218"/>
      <c r="F11" s="219"/>
      <c r="G11" s="213"/>
      <c r="H11" s="211"/>
      <c r="I11" s="211"/>
    </row>
    <row r="12" spans="1:9" s="212" customFormat="1" ht="16.5" thickBot="1">
      <c r="A12" s="220"/>
      <c r="B12" s="221" t="s">
        <v>261</v>
      </c>
      <c r="C12" s="436"/>
      <c r="D12" s="436"/>
      <c r="E12" s="436"/>
      <c r="F12" s="222">
        <f>SUM(F5:F11)</f>
        <v>0</v>
      </c>
      <c r="G12" s="211"/>
      <c r="H12" s="211"/>
      <c r="I12" s="211"/>
    </row>
  </sheetData>
  <mergeCells count="1">
    <mergeCell ref="C12:E12"/>
  </mergeCells>
  <pageMargins left="0.91" right="0.59055118110236227" top="0.98425196850393704" bottom="0.98425196850393704" header="0.51181102362204722" footer="0.51181102362204722"/>
  <pageSetup paperSize="9" scale="85" fitToHeight="0" orientation="portrait" r:id="rId1"/>
  <headerFooter alignWithMargins="0">
    <oddHeader>&amp;C&amp;"-,Regular"ZGRADA DRŽAVNOG ODVJETNIŠTVA U ZAGREBU, GAJEVA ULICA 30A, K.O. CENTAR&amp;R&amp;"-,Regular"TD 3296/22</oddHeader>
    <oddFooter>&amp;CCITARA d.o.o.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C5"/>
  <sheetViews>
    <sheetView showZeros="0" view="pageBreakPreview" zoomScale="85" zoomScaleNormal="70" zoomScaleSheetLayoutView="85" workbookViewId="0">
      <selection activeCell="C3" sqref="C3"/>
    </sheetView>
  </sheetViews>
  <sheetFormatPr defaultRowHeight="12.75"/>
  <cols>
    <col min="1" max="1" width="9.140625" style="239"/>
    <col min="2" max="2" width="67.7109375" style="240" customWidth="1"/>
    <col min="3" max="3" width="20.140625" style="241" customWidth="1"/>
    <col min="4" max="257" width="9.140625" style="239"/>
    <col min="258" max="258" width="67.7109375" style="239" customWidth="1"/>
    <col min="259" max="259" width="20.140625" style="239" customWidth="1"/>
    <col min="260" max="513" width="9.140625" style="239"/>
    <col min="514" max="514" width="67.7109375" style="239" customWidth="1"/>
    <col min="515" max="515" width="20.140625" style="239" customWidth="1"/>
    <col min="516" max="769" width="9.140625" style="239"/>
    <col min="770" max="770" width="67.7109375" style="239" customWidth="1"/>
    <col min="771" max="771" width="20.140625" style="239" customWidth="1"/>
    <col min="772" max="1025" width="9.140625" style="239"/>
    <col min="1026" max="1026" width="67.7109375" style="239" customWidth="1"/>
    <col min="1027" max="1027" width="20.140625" style="239" customWidth="1"/>
    <col min="1028" max="1281" width="9.140625" style="239"/>
    <col min="1282" max="1282" width="67.7109375" style="239" customWidth="1"/>
    <col min="1283" max="1283" width="20.140625" style="239" customWidth="1"/>
    <col min="1284" max="1537" width="9.140625" style="239"/>
    <col min="1538" max="1538" width="67.7109375" style="239" customWidth="1"/>
    <col min="1539" max="1539" width="20.140625" style="239" customWidth="1"/>
    <col min="1540" max="1793" width="9.140625" style="239"/>
    <col min="1794" max="1794" width="67.7109375" style="239" customWidth="1"/>
    <col min="1795" max="1795" width="20.140625" style="239" customWidth="1"/>
    <col min="1796" max="2049" width="9.140625" style="239"/>
    <col min="2050" max="2050" width="67.7109375" style="239" customWidth="1"/>
    <col min="2051" max="2051" width="20.140625" style="239" customWidth="1"/>
    <col min="2052" max="2305" width="9.140625" style="239"/>
    <col min="2306" max="2306" width="67.7109375" style="239" customWidth="1"/>
    <col min="2307" max="2307" width="20.140625" style="239" customWidth="1"/>
    <col min="2308" max="2561" width="9.140625" style="239"/>
    <col min="2562" max="2562" width="67.7109375" style="239" customWidth="1"/>
    <col min="2563" max="2563" width="20.140625" style="239" customWidth="1"/>
    <col min="2564" max="2817" width="9.140625" style="239"/>
    <col min="2818" max="2818" width="67.7109375" style="239" customWidth="1"/>
    <col min="2819" max="2819" width="20.140625" style="239" customWidth="1"/>
    <col min="2820" max="3073" width="9.140625" style="239"/>
    <col min="3074" max="3074" width="67.7109375" style="239" customWidth="1"/>
    <col min="3075" max="3075" width="20.140625" style="239" customWidth="1"/>
    <col min="3076" max="3329" width="9.140625" style="239"/>
    <col min="3330" max="3330" width="67.7109375" style="239" customWidth="1"/>
    <col min="3331" max="3331" width="20.140625" style="239" customWidth="1"/>
    <col min="3332" max="3585" width="9.140625" style="239"/>
    <col min="3586" max="3586" width="67.7109375" style="239" customWidth="1"/>
    <col min="3587" max="3587" width="20.140625" style="239" customWidth="1"/>
    <col min="3588" max="3841" width="9.140625" style="239"/>
    <col min="3842" max="3842" width="67.7109375" style="239" customWidth="1"/>
    <col min="3843" max="3843" width="20.140625" style="239" customWidth="1"/>
    <col min="3844" max="4097" width="9.140625" style="239"/>
    <col min="4098" max="4098" width="67.7109375" style="239" customWidth="1"/>
    <col min="4099" max="4099" width="20.140625" style="239" customWidth="1"/>
    <col min="4100" max="4353" width="9.140625" style="239"/>
    <col min="4354" max="4354" width="67.7109375" style="239" customWidth="1"/>
    <col min="4355" max="4355" width="20.140625" style="239" customWidth="1"/>
    <col min="4356" max="4609" width="9.140625" style="239"/>
    <col min="4610" max="4610" width="67.7109375" style="239" customWidth="1"/>
    <col min="4611" max="4611" width="20.140625" style="239" customWidth="1"/>
    <col min="4612" max="4865" width="9.140625" style="239"/>
    <col min="4866" max="4866" width="67.7109375" style="239" customWidth="1"/>
    <col min="4867" max="4867" width="20.140625" style="239" customWidth="1"/>
    <col min="4868" max="5121" width="9.140625" style="239"/>
    <col min="5122" max="5122" width="67.7109375" style="239" customWidth="1"/>
    <col min="5123" max="5123" width="20.140625" style="239" customWidth="1"/>
    <col min="5124" max="5377" width="9.140625" style="239"/>
    <col min="5378" max="5378" width="67.7109375" style="239" customWidth="1"/>
    <col min="5379" max="5379" width="20.140625" style="239" customWidth="1"/>
    <col min="5380" max="5633" width="9.140625" style="239"/>
    <col min="5634" max="5634" width="67.7109375" style="239" customWidth="1"/>
    <col min="5635" max="5635" width="20.140625" style="239" customWidth="1"/>
    <col min="5636" max="5889" width="9.140625" style="239"/>
    <col min="5890" max="5890" width="67.7109375" style="239" customWidth="1"/>
    <col min="5891" max="5891" width="20.140625" style="239" customWidth="1"/>
    <col min="5892" max="6145" width="9.140625" style="239"/>
    <col min="6146" max="6146" width="67.7109375" style="239" customWidth="1"/>
    <col min="6147" max="6147" width="20.140625" style="239" customWidth="1"/>
    <col min="6148" max="6401" width="9.140625" style="239"/>
    <col min="6402" max="6402" width="67.7109375" style="239" customWidth="1"/>
    <col min="6403" max="6403" width="20.140625" style="239" customWidth="1"/>
    <col min="6404" max="6657" width="9.140625" style="239"/>
    <col min="6658" max="6658" width="67.7109375" style="239" customWidth="1"/>
    <col min="6659" max="6659" width="20.140625" style="239" customWidth="1"/>
    <col min="6660" max="6913" width="9.140625" style="239"/>
    <col min="6914" max="6914" width="67.7109375" style="239" customWidth="1"/>
    <col min="6915" max="6915" width="20.140625" style="239" customWidth="1"/>
    <col min="6916" max="7169" width="9.140625" style="239"/>
    <col min="7170" max="7170" width="67.7109375" style="239" customWidth="1"/>
    <col min="7171" max="7171" width="20.140625" style="239" customWidth="1"/>
    <col min="7172" max="7425" width="9.140625" style="239"/>
    <col min="7426" max="7426" width="67.7109375" style="239" customWidth="1"/>
    <col min="7427" max="7427" width="20.140625" style="239" customWidth="1"/>
    <col min="7428" max="7681" width="9.140625" style="239"/>
    <col min="7682" max="7682" width="67.7109375" style="239" customWidth="1"/>
    <col min="7683" max="7683" width="20.140625" style="239" customWidth="1"/>
    <col min="7684" max="7937" width="9.140625" style="239"/>
    <col min="7938" max="7938" width="67.7109375" style="239" customWidth="1"/>
    <col min="7939" max="7939" width="20.140625" style="239" customWidth="1"/>
    <col min="7940" max="8193" width="9.140625" style="239"/>
    <col min="8194" max="8194" width="67.7109375" style="239" customWidth="1"/>
    <col min="8195" max="8195" width="20.140625" style="239" customWidth="1"/>
    <col min="8196" max="8449" width="9.140625" style="239"/>
    <col min="8450" max="8450" width="67.7109375" style="239" customWidth="1"/>
    <col min="8451" max="8451" width="20.140625" style="239" customWidth="1"/>
    <col min="8452" max="8705" width="9.140625" style="239"/>
    <col min="8706" max="8706" width="67.7109375" style="239" customWidth="1"/>
    <col min="8707" max="8707" width="20.140625" style="239" customWidth="1"/>
    <col min="8708" max="8961" width="9.140625" style="239"/>
    <col min="8962" max="8962" width="67.7109375" style="239" customWidth="1"/>
    <col min="8963" max="8963" width="20.140625" style="239" customWidth="1"/>
    <col min="8964" max="9217" width="9.140625" style="239"/>
    <col min="9218" max="9218" width="67.7109375" style="239" customWidth="1"/>
    <col min="9219" max="9219" width="20.140625" style="239" customWidth="1"/>
    <col min="9220" max="9473" width="9.140625" style="239"/>
    <col min="9474" max="9474" width="67.7109375" style="239" customWidth="1"/>
    <col min="9475" max="9475" width="20.140625" style="239" customWidth="1"/>
    <col min="9476" max="9729" width="9.140625" style="239"/>
    <col min="9730" max="9730" width="67.7109375" style="239" customWidth="1"/>
    <col min="9731" max="9731" width="20.140625" style="239" customWidth="1"/>
    <col min="9732" max="9985" width="9.140625" style="239"/>
    <col min="9986" max="9986" width="67.7109375" style="239" customWidth="1"/>
    <col min="9987" max="9987" width="20.140625" style="239" customWidth="1"/>
    <col min="9988" max="10241" width="9.140625" style="239"/>
    <col min="10242" max="10242" width="67.7109375" style="239" customWidth="1"/>
    <col min="10243" max="10243" width="20.140625" style="239" customWidth="1"/>
    <col min="10244" max="10497" width="9.140625" style="239"/>
    <col min="10498" max="10498" width="67.7109375" style="239" customWidth="1"/>
    <col min="10499" max="10499" width="20.140625" style="239" customWidth="1"/>
    <col min="10500" max="10753" width="9.140625" style="239"/>
    <col min="10754" max="10754" width="67.7109375" style="239" customWidth="1"/>
    <col min="10755" max="10755" width="20.140625" style="239" customWidth="1"/>
    <col min="10756" max="11009" width="9.140625" style="239"/>
    <col min="11010" max="11010" width="67.7109375" style="239" customWidth="1"/>
    <col min="11011" max="11011" width="20.140625" style="239" customWidth="1"/>
    <col min="11012" max="11265" width="9.140625" style="239"/>
    <col min="11266" max="11266" width="67.7109375" style="239" customWidth="1"/>
    <col min="11267" max="11267" width="20.140625" style="239" customWidth="1"/>
    <col min="11268" max="11521" width="9.140625" style="239"/>
    <col min="11522" max="11522" width="67.7109375" style="239" customWidth="1"/>
    <col min="11523" max="11523" width="20.140625" style="239" customWidth="1"/>
    <col min="11524" max="11777" width="9.140625" style="239"/>
    <col min="11778" max="11778" width="67.7109375" style="239" customWidth="1"/>
    <col min="11779" max="11779" width="20.140625" style="239" customWidth="1"/>
    <col min="11780" max="12033" width="9.140625" style="239"/>
    <col min="12034" max="12034" width="67.7109375" style="239" customWidth="1"/>
    <col min="12035" max="12035" width="20.140625" style="239" customWidth="1"/>
    <col min="12036" max="12289" width="9.140625" style="239"/>
    <col min="12290" max="12290" width="67.7109375" style="239" customWidth="1"/>
    <col min="12291" max="12291" width="20.140625" style="239" customWidth="1"/>
    <col min="12292" max="12545" width="9.140625" style="239"/>
    <col min="12546" max="12546" width="67.7109375" style="239" customWidth="1"/>
    <col min="12547" max="12547" width="20.140625" style="239" customWidth="1"/>
    <col min="12548" max="12801" width="9.140625" style="239"/>
    <col min="12802" max="12802" width="67.7109375" style="239" customWidth="1"/>
    <col min="12803" max="12803" width="20.140625" style="239" customWidth="1"/>
    <col min="12804" max="13057" width="9.140625" style="239"/>
    <col min="13058" max="13058" width="67.7109375" style="239" customWidth="1"/>
    <col min="13059" max="13059" width="20.140625" style="239" customWidth="1"/>
    <col min="13060" max="13313" width="9.140625" style="239"/>
    <col min="13314" max="13314" width="67.7109375" style="239" customWidth="1"/>
    <col min="13315" max="13315" width="20.140625" style="239" customWidth="1"/>
    <col min="13316" max="13569" width="9.140625" style="239"/>
    <col min="13570" max="13570" width="67.7109375" style="239" customWidth="1"/>
    <col min="13571" max="13571" width="20.140625" style="239" customWidth="1"/>
    <col min="13572" max="13825" width="9.140625" style="239"/>
    <col min="13826" max="13826" width="67.7109375" style="239" customWidth="1"/>
    <col min="13827" max="13827" width="20.140625" style="239" customWidth="1"/>
    <col min="13828" max="14081" width="9.140625" style="239"/>
    <col min="14082" max="14082" width="67.7109375" style="239" customWidth="1"/>
    <col min="14083" max="14083" width="20.140625" style="239" customWidth="1"/>
    <col min="14084" max="14337" width="9.140625" style="239"/>
    <col min="14338" max="14338" width="67.7109375" style="239" customWidth="1"/>
    <col min="14339" max="14339" width="20.140625" style="239" customWidth="1"/>
    <col min="14340" max="14593" width="9.140625" style="239"/>
    <col min="14594" max="14594" width="67.7109375" style="239" customWidth="1"/>
    <col min="14595" max="14595" width="20.140625" style="239" customWidth="1"/>
    <col min="14596" max="14849" width="9.140625" style="239"/>
    <col min="14850" max="14850" width="67.7109375" style="239" customWidth="1"/>
    <col min="14851" max="14851" width="20.140625" style="239" customWidth="1"/>
    <col min="14852" max="15105" width="9.140625" style="239"/>
    <col min="15106" max="15106" width="67.7109375" style="239" customWidth="1"/>
    <col min="15107" max="15107" width="20.140625" style="239" customWidth="1"/>
    <col min="15108" max="15361" width="9.140625" style="239"/>
    <col min="15362" max="15362" width="67.7109375" style="239" customWidth="1"/>
    <col min="15363" max="15363" width="20.140625" style="239" customWidth="1"/>
    <col min="15364" max="15617" width="9.140625" style="239"/>
    <col min="15618" max="15618" width="67.7109375" style="239" customWidth="1"/>
    <col min="15619" max="15619" width="20.140625" style="239" customWidth="1"/>
    <col min="15620" max="15873" width="9.140625" style="239"/>
    <col min="15874" max="15874" width="67.7109375" style="239" customWidth="1"/>
    <col min="15875" max="15875" width="20.140625" style="239" customWidth="1"/>
    <col min="15876" max="16129" width="9.140625" style="239"/>
    <col min="16130" max="16130" width="67.7109375" style="239" customWidth="1"/>
    <col min="16131" max="16131" width="20.140625" style="239" customWidth="1"/>
    <col min="16132" max="16384" width="9.140625" style="239"/>
  </cols>
  <sheetData>
    <row r="1" spans="1:3" s="234" customFormat="1" ht="39.950000000000003" customHeight="1" thickBot="1">
      <c r="A1" s="232"/>
      <c r="B1" s="227" t="s">
        <v>264</v>
      </c>
      <c r="C1" s="233" t="s">
        <v>252</v>
      </c>
    </row>
    <row r="2" spans="1:3" s="234" customFormat="1" ht="16.5" thickBot="1">
      <c r="A2" s="229"/>
      <c r="B2" s="229"/>
      <c r="C2" s="231"/>
    </row>
    <row r="3" spans="1:3" s="234" customFormat="1" ht="16.5" thickBot="1">
      <c r="A3" s="235" t="s">
        <v>262</v>
      </c>
      <c r="B3" s="236" t="s">
        <v>263</v>
      </c>
      <c r="C3" s="237">
        <f>'GRIJANJE-RADOVI'!F12</f>
        <v>0</v>
      </c>
    </row>
    <row r="4" spans="1:3" s="234" customFormat="1" ht="16.5" thickBot="1">
      <c r="A4" s="228"/>
      <c r="B4" s="229"/>
      <c r="C4" s="230"/>
    </row>
    <row r="5" spans="1:3" ht="30" customHeight="1" thickBot="1">
      <c r="A5" s="229"/>
      <c r="B5" s="232" t="s">
        <v>261</v>
      </c>
      <c r="C5" s="238">
        <f>SUM(C3:C4)</f>
        <v>0</v>
      </c>
    </row>
  </sheetData>
  <pageMargins left="0.91" right="0.59055118110236227" top="0.98425196850393704" bottom="0.98425196850393704" header="0.51181102362204722" footer="0.51181102362204722"/>
  <pageSetup paperSize="9" scale="82" orientation="portrait" r:id="rId1"/>
  <headerFooter alignWithMargins="0">
    <oddHeader>&amp;C&amp;"-,Regular"ZGRADA DRŽAVNOG ODVJETNIŠTVA U ZAGREBU, GAJEVA ULICA 30A, K.O. CENTAR&amp;R&amp;"-,Regular"TD 3296/22</oddHeader>
    <oddFooter>&amp;CCITARA d.o.o.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2:E29"/>
  <sheetViews>
    <sheetView view="pageBreakPreview" zoomScaleNormal="100" zoomScaleSheetLayoutView="100" workbookViewId="0">
      <selection activeCell="D16" sqref="D16"/>
    </sheetView>
  </sheetViews>
  <sheetFormatPr defaultRowHeight="12.75"/>
  <cols>
    <col min="1" max="1" width="26.5703125" style="255" customWidth="1"/>
    <col min="2" max="2" width="3.28515625" style="245" customWidth="1"/>
    <col min="3" max="3" width="2" style="245" customWidth="1"/>
    <col min="4" max="4" width="35.28515625" style="245" customWidth="1"/>
    <col min="5" max="16384" width="9.140625" style="245"/>
  </cols>
  <sheetData>
    <row r="2" spans="1:5">
      <c r="A2" s="244" t="s">
        <v>265</v>
      </c>
      <c r="D2" s="437" t="s">
        <v>266</v>
      </c>
      <c r="E2" s="437"/>
    </row>
    <row r="3" spans="1:5">
      <c r="A3" s="244"/>
      <c r="D3" s="246" t="s">
        <v>267</v>
      </c>
    </row>
    <row r="4" spans="1:5">
      <c r="A4" s="244"/>
      <c r="D4" s="246"/>
    </row>
    <row r="5" spans="1:5">
      <c r="A5" s="244"/>
      <c r="D5" s="247"/>
    </row>
    <row r="6" spans="1:5" ht="39.75" customHeight="1">
      <c r="A6" s="248" t="s">
        <v>268</v>
      </c>
      <c r="B6" s="249"/>
      <c r="C6" s="249"/>
      <c r="D6" s="250" t="s">
        <v>269</v>
      </c>
    </row>
    <row r="7" spans="1:5">
      <c r="A7" s="244"/>
      <c r="D7" s="247"/>
    </row>
    <row r="8" spans="1:5">
      <c r="A8" s="244"/>
      <c r="D8" s="247"/>
    </row>
    <row r="9" spans="1:5" ht="34.5" customHeight="1">
      <c r="A9" s="248" t="s">
        <v>270</v>
      </c>
      <c r="D9" s="251" t="s">
        <v>271</v>
      </c>
    </row>
    <row r="10" spans="1:5">
      <c r="A10" s="244"/>
      <c r="D10" s="437"/>
      <c r="E10" s="437"/>
    </row>
    <row r="11" spans="1:5">
      <c r="A11" s="244"/>
      <c r="D11" s="247"/>
    </row>
    <row r="12" spans="1:5">
      <c r="A12" s="244" t="s">
        <v>265</v>
      </c>
      <c r="D12" s="246" t="s">
        <v>272</v>
      </c>
    </row>
    <row r="13" spans="1:5">
      <c r="A13" s="244"/>
      <c r="D13" s="247"/>
    </row>
    <row r="14" spans="1:5">
      <c r="A14" s="244" t="s">
        <v>273</v>
      </c>
      <c r="D14" s="247" t="s">
        <v>274</v>
      </c>
    </row>
    <row r="15" spans="1:5">
      <c r="A15" s="244"/>
      <c r="D15" s="247"/>
    </row>
    <row r="16" spans="1:5">
      <c r="A16" s="244" t="s">
        <v>275</v>
      </c>
      <c r="D16" s="252" t="s">
        <v>276</v>
      </c>
    </row>
    <row r="17" spans="1:5">
      <c r="A17" s="244"/>
      <c r="D17" s="247"/>
    </row>
    <row r="18" spans="1:5">
      <c r="A18" s="244" t="s">
        <v>277</v>
      </c>
      <c r="D18" s="247" t="s">
        <v>278</v>
      </c>
    </row>
    <row r="19" spans="1:5">
      <c r="A19" s="244"/>
      <c r="D19" s="247"/>
    </row>
    <row r="20" spans="1:5">
      <c r="A20" s="244" t="s">
        <v>279</v>
      </c>
      <c r="D20" s="247" t="s">
        <v>280</v>
      </c>
    </row>
    <row r="21" spans="1:5">
      <c r="A21" s="244"/>
      <c r="D21" s="253"/>
    </row>
    <row r="22" spans="1:5">
      <c r="A22" s="254"/>
      <c r="D22" s="253"/>
    </row>
    <row r="23" spans="1:5">
      <c r="A23" s="254"/>
      <c r="D23" s="253"/>
    </row>
    <row r="24" spans="1:5">
      <c r="A24" s="254"/>
      <c r="D24" s="253"/>
    </row>
    <row r="25" spans="1:5">
      <c r="A25" s="254"/>
      <c r="D25" s="253"/>
    </row>
    <row r="26" spans="1:5">
      <c r="A26" s="254"/>
    </row>
    <row r="27" spans="1:5" ht="82.5" customHeight="1">
      <c r="A27" s="438" t="s">
        <v>281</v>
      </c>
      <c r="B27" s="438"/>
      <c r="C27" s="438"/>
      <c r="D27" s="438"/>
      <c r="E27" s="438"/>
    </row>
    <row r="29" spans="1:5" ht="58.5" customHeight="1">
      <c r="A29" s="438"/>
      <c r="B29" s="438"/>
      <c r="C29" s="438"/>
      <c r="D29" s="438"/>
      <c r="E29" s="438"/>
    </row>
  </sheetData>
  <mergeCells count="4">
    <mergeCell ref="D2:E2"/>
    <mergeCell ref="D10:E10"/>
    <mergeCell ref="A27:E27"/>
    <mergeCell ref="A29:E29"/>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36"/>
  <sheetViews>
    <sheetView view="pageBreakPreview" topLeftCell="A16" zoomScaleNormal="100" zoomScaleSheetLayoutView="100" workbookViewId="0">
      <selection activeCell="A25" sqref="A25"/>
    </sheetView>
  </sheetViews>
  <sheetFormatPr defaultRowHeight="12.75"/>
  <cols>
    <col min="1" max="1" width="94.85546875" style="260" customWidth="1"/>
    <col min="2" max="16384" width="9.140625" style="257"/>
  </cols>
  <sheetData>
    <row r="1" spans="1:1" ht="15">
      <c r="A1" s="256" t="s">
        <v>282</v>
      </c>
    </row>
    <row r="3" spans="1:1" ht="27.75" customHeight="1">
      <c r="A3" s="390" t="s">
        <v>339</v>
      </c>
    </row>
    <row r="4" spans="1:1">
      <c r="A4" s="258"/>
    </row>
    <row r="5" spans="1:1" ht="102">
      <c r="A5" s="258" t="s">
        <v>283</v>
      </c>
    </row>
    <row r="6" spans="1:1">
      <c r="A6" s="258"/>
    </row>
    <row r="7" spans="1:1" ht="76.5">
      <c r="A7" s="258" t="s">
        <v>284</v>
      </c>
    </row>
    <row r="8" spans="1:1">
      <c r="A8" s="258"/>
    </row>
    <row r="9" spans="1:1" ht="63.75">
      <c r="A9" s="258" t="s">
        <v>285</v>
      </c>
    </row>
    <row r="10" spans="1:1">
      <c r="A10" s="258"/>
    </row>
    <row r="11" spans="1:1" ht="63.75">
      <c r="A11" s="258" t="s">
        <v>286</v>
      </c>
    </row>
    <row r="12" spans="1:1">
      <c r="A12" s="258"/>
    </row>
    <row r="13" spans="1:1" ht="114.75">
      <c r="A13" s="258" t="s">
        <v>287</v>
      </c>
    </row>
    <row r="14" spans="1:1">
      <c r="A14" s="258"/>
    </row>
    <row r="15" spans="1:1" ht="63.75">
      <c r="A15" s="258" t="s">
        <v>288</v>
      </c>
    </row>
    <row r="16" spans="1:1">
      <c r="A16" s="258"/>
    </row>
    <row r="17" spans="1:1" ht="51">
      <c r="A17" s="259" t="s">
        <v>289</v>
      </c>
    </row>
    <row r="18" spans="1:1">
      <c r="A18" s="258"/>
    </row>
    <row r="19" spans="1:1" ht="38.25">
      <c r="A19" s="258" t="s">
        <v>290</v>
      </c>
    </row>
    <row r="20" spans="1:1">
      <c r="A20" s="258"/>
    </row>
    <row r="21" spans="1:1" ht="38.25">
      <c r="A21" s="258" t="s">
        <v>291</v>
      </c>
    </row>
    <row r="22" spans="1:1">
      <c r="A22" s="258"/>
    </row>
    <row r="23" spans="1:1" ht="51">
      <c r="A23" s="258" t="s">
        <v>292</v>
      </c>
    </row>
    <row r="24" spans="1:1">
      <c r="A24" s="258"/>
    </row>
    <row r="25" spans="1:1" ht="76.5">
      <c r="A25" s="258" t="s">
        <v>293</v>
      </c>
    </row>
    <row r="26" spans="1:1">
      <c r="A26" s="258"/>
    </row>
    <row r="27" spans="1:1" ht="51">
      <c r="A27" s="258" t="s">
        <v>294</v>
      </c>
    </row>
    <row r="28" spans="1:1">
      <c r="A28" s="258"/>
    </row>
    <row r="29" spans="1:1">
      <c r="A29" s="258"/>
    </row>
    <row r="30" spans="1:1">
      <c r="A30" s="258"/>
    </row>
    <row r="31" spans="1:1">
      <c r="A31" s="258"/>
    </row>
    <row r="32" spans="1:1">
      <c r="A32" s="258"/>
    </row>
    <row r="33" spans="1:1">
      <c r="A33" s="258"/>
    </row>
    <row r="34" spans="1:1">
      <c r="A34" s="258"/>
    </row>
    <row r="35" spans="1:1">
      <c r="A35" s="258"/>
    </row>
    <row r="36" spans="1:1">
      <c r="A36" s="258"/>
    </row>
  </sheetData>
  <pageMargins left="0.70866141732283472" right="0.70866141732283472" top="0.74803149606299213" bottom="0.74803149606299213" header="0.31496062992125984" footer="0.31496062992125984"/>
  <pageSetup paperSize="9" orientation="portrait" r:id="rId1"/>
  <headerFooter alignWithMargins="0">
    <oddHeader>&amp;CDokumentacija za nadmetanje&amp;RZGRADA DRŽAVNOG ODVJETNIŠTVA</oddHeader>
    <oddFooter>&amp;CList &amp;P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F145"/>
  <sheetViews>
    <sheetView view="pageBreakPreview" zoomScaleNormal="100" zoomScaleSheetLayoutView="100" workbookViewId="0">
      <selection activeCell="J8" sqref="J8"/>
    </sheetView>
  </sheetViews>
  <sheetFormatPr defaultRowHeight="12.75"/>
  <cols>
    <col min="1" max="1" width="9.140625" style="288"/>
    <col min="2" max="2" width="53.85546875" style="240" customWidth="1"/>
    <col min="3" max="3" width="9.140625" style="239"/>
    <col min="4" max="4" width="10.85546875" style="282" customWidth="1"/>
    <col min="5" max="5" width="12.5703125" style="282" customWidth="1"/>
    <col min="6" max="6" width="15.140625" style="241" customWidth="1"/>
    <col min="7" max="7" width="9.140625" style="239"/>
    <col min="8" max="8" width="16.28515625" style="239" customWidth="1"/>
    <col min="9" max="16384" width="9.140625" style="239"/>
  </cols>
  <sheetData>
    <row r="1" spans="1:6" s="265" customFormat="1" ht="25.5">
      <c r="A1" s="261" t="s">
        <v>203</v>
      </c>
      <c r="B1" s="262" t="s">
        <v>204</v>
      </c>
      <c r="C1" s="262" t="s">
        <v>205</v>
      </c>
      <c r="D1" s="263" t="s">
        <v>206</v>
      </c>
      <c r="E1" s="263" t="s">
        <v>207</v>
      </c>
      <c r="F1" s="264" t="s">
        <v>252</v>
      </c>
    </row>
    <row r="2" spans="1:6" s="265" customFormat="1" ht="13.5" thickBot="1">
      <c r="A2" s="266"/>
      <c r="D2" s="267"/>
      <c r="E2" s="267"/>
      <c r="F2" s="241"/>
    </row>
    <row r="3" spans="1:6" s="234" customFormat="1" ht="30" customHeight="1" thickBot="1">
      <c r="A3" s="268" t="s">
        <v>253</v>
      </c>
      <c r="B3" s="269" t="s">
        <v>295</v>
      </c>
      <c r="C3" s="269"/>
      <c r="D3" s="270"/>
      <c r="E3" s="270"/>
      <c r="F3" s="271"/>
    </row>
    <row r="4" spans="1:6" s="234" customFormat="1" ht="15.75">
      <c r="A4" s="272"/>
      <c r="D4" s="273"/>
      <c r="E4" s="273"/>
      <c r="F4" s="274"/>
    </row>
    <row r="5" spans="1:6" ht="57" customHeight="1">
      <c r="A5" s="275" t="str">
        <f>IF(B5="","",$A$3 &amp;"1")</f>
        <v>1.1</v>
      </c>
      <c r="B5" s="276" t="s">
        <v>296</v>
      </c>
      <c r="C5" s="275"/>
      <c r="D5" s="277"/>
      <c r="E5" s="278"/>
      <c r="F5" s="264" t="str">
        <f t="shared" ref="F5:F10" si="0">IF(E5="","",D5*E5)</f>
        <v/>
      </c>
    </row>
    <row r="6" spans="1:6" ht="15.75" customHeight="1">
      <c r="A6" s="275" t="str">
        <f>IF(B6="","",$A$3 &amp;"1.1")</f>
        <v>1.1.1</v>
      </c>
      <c r="B6" s="276" t="s">
        <v>297</v>
      </c>
      <c r="C6" s="275" t="s">
        <v>16</v>
      </c>
      <c r="D6" s="277">
        <v>5</v>
      </c>
      <c r="E6" s="278"/>
      <c r="F6" s="264" t="str">
        <f t="shared" si="0"/>
        <v/>
      </c>
    </row>
    <row r="7" spans="1:6" ht="14.25" customHeight="1">
      <c r="A7" s="275" t="str">
        <f>IF(B7="","",$A$3 &amp;"1.2")</f>
        <v>1.1.2</v>
      </c>
      <c r="B7" s="276" t="s">
        <v>298</v>
      </c>
      <c r="C7" s="275" t="s">
        <v>16</v>
      </c>
      <c r="D7" s="277">
        <v>1</v>
      </c>
      <c r="E7" s="278"/>
      <c r="F7" s="264" t="str">
        <f t="shared" si="0"/>
        <v/>
      </c>
    </row>
    <row r="8" spans="1:6" ht="74.25" customHeight="1">
      <c r="A8" s="387" t="str">
        <f>IF(B8="","",$A$3 &amp;"2")</f>
        <v>1.2</v>
      </c>
      <c r="B8" s="388" t="s">
        <v>338</v>
      </c>
      <c r="C8" s="387" t="s">
        <v>16</v>
      </c>
      <c r="D8" s="389">
        <v>3</v>
      </c>
      <c r="E8" s="278"/>
      <c r="F8" s="264" t="str">
        <f t="shared" si="0"/>
        <v/>
      </c>
    </row>
    <row r="9" spans="1:6" ht="54" customHeight="1">
      <c r="A9" s="279" t="str">
        <f>IF(B9="","",$A$3 &amp;"3")</f>
        <v>1.3</v>
      </c>
      <c r="B9" s="276" t="s">
        <v>299</v>
      </c>
      <c r="C9" s="279"/>
      <c r="D9" s="277"/>
      <c r="E9" s="278"/>
      <c r="F9" s="264" t="str">
        <f t="shared" si="0"/>
        <v/>
      </c>
    </row>
    <row r="10" spans="1:6">
      <c r="A10" s="279" t="str">
        <f>IF(B10="","",$A$3 &amp;"3.1")</f>
        <v>1.3.1</v>
      </c>
      <c r="B10" s="280" t="s">
        <v>300</v>
      </c>
      <c r="C10" s="279" t="s">
        <v>301</v>
      </c>
      <c r="D10" s="278">
        <v>2</v>
      </c>
      <c r="E10" s="278"/>
      <c r="F10" s="264" t="str">
        <f t="shared" si="0"/>
        <v/>
      </c>
    </row>
    <row r="11" spans="1:6">
      <c r="A11" s="279"/>
      <c r="B11" s="280"/>
      <c r="C11" s="279"/>
      <c r="D11" s="278"/>
      <c r="E11" s="278"/>
      <c r="F11" s="264"/>
    </row>
    <row r="12" spans="1:6" ht="13.5" thickBot="1">
      <c r="A12" s="239"/>
      <c r="D12" s="281"/>
    </row>
    <row r="13" spans="1:6" ht="15.75" thickBot="1">
      <c r="A13" s="283"/>
      <c r="B13" s="284" t="s">
        <v>261</v>
      </c>
      <c r="C13" s="285"/>
      <c r="D13" s="286"/>
      <c r="E13" s="286"/>
      <c r="F13" s="287">
        <f>SUM(F5:F12)</f>
        <v>0</v>
      </c>
    </row>
    <row r="14" spans="1:6">
      <c r="A14" s="239"/>
    </row>
    <row r="15" spans="1:6">
      <c r="A15" s="239"/>
    </row>
    <row r="16" spans="1:6">
      <c r="A16" s="239"/>
    </row>
    <row r="17" spans="1:6">
      <c r="A17" s="239" t="str">
        <f>IF(B17="","",$A$3 &amp;"20")</f>
        <v/>
      </c>
      <c r="F17" s="241" t="str">
        <f>IF(E17="","",D17*E17)</f>
        <v/>
      </c>
    </row>
    <row r="18" spans="1:6">
      <c r="A18" s="239"/>
    </row>
    <row r="19" spans="1:6">
      <c r="A19" s="239"/>
    </row>
    <row r="20" spans="1:6">
      <c r="A20" s="239" t="str">
        <f>IF(B20="","",$A$3 &amp;"21")</f>
        <v/>
      </c>
      <c r="F20" s="241" t="str">
        <f>IF(E20="","",D20*E20)</f>
        <v/>
      </c>
    </row>
    <row r="21" spans="1:6">
      <c r="A21" s="239" t="str">
        <f>IF(B21="","",$A$3 &amp;"22")</f>
        <v/>
      </c>
      <c r="F21" s="241" t="str">
        <f>IF(E21="","",D21*E21)</f>
        <v/>
      </c>
    </row>
    <row r="22" spans="1:6">
      <c r="A22" s="239" t="str">
        <f>IF(B22="","",$A$3 &amp;"23")</f>
        <v/>
      </c>
      <c r="F22" s="241" t="str">
        <f>IF(E22="","",D22*E22)</f>
        <v/>
      </c>
    </row>
    <row r="23" spans="1:6">
      <c r="A23" s="239" t="str">
        <f>IF(B23="","",$A$3 &amp;"24")</f>
        <v/>
      </c>
      <c r="F23" s="241" t="str">
        <f>IF(E23="","",D23*E23)</f>
        <v/>
      </c>
    </row>
    <row r="24" spans="1:6">
      <c r="A24" s="239"/>
    </row>
    <row r="25" spans="1:6">
      <c r="A25" s="239"/>
    </row>
    <row r="26" spans="1:6">
      <c r="A26" s="239"/>
    </row>
    <row r="27" spans="1:6">
      <c r="A27" s="239"/>
    </row>
    <row r="28" spans="1:6">
      <c r="A28" s="239"/>
    </row>
    <row r="29" spans="1:6">
      <c r="A29" s="239"/>
    </row>
    <row r="30" spans="1:6">
      <c r="A30" s="239"/>
    </row>
    <row r="31" spans="1:6">
      <c r="A31" s="239"/>
    </row>
    <row r="32" spans="1:6">
      <c r="A32" s="239"/>
    </row>
    <row r="33" spans="1:1">
      <c r="A33" s="239"/>
    </row>
    <row r="34" spans="1:1">
      <c r="A34" s="239"/>
    </row>
    <row r="35" spans="1:1">
      <c r="A35" s="239"/>
    </row>
    <row r="36" spans="1:1">
      <c r="A36" s="239"/>
    </row>
    <row r="37" spans="1:1">
      <c r="A37" s="239"/>
    </row>
    <row r="38" spans="1:1">
      <c r="A38" s="239"/>
    </row>
    <row r="39" spans="1:1">
      <c r="A39" s="239"/>
    </row>
    <row r="40" spans="1:1">
      <c r="A40" s="239"/>
    </row>
    <row r="41" spans="1:1">
      <c r="A41" s="239"/>
    </row>
    <row r="42" spans="1:1">
      <c r="A42" s="239"/>
    </row>
    <row r="43" spans="1:1">
      <c r="A43" s="239"/>
    </row>
    <row r="44" spans="1:1">
      <c r="A44" s="239"/>
    </row>
    <row r="45" spans="1:1">
      <c r="A45" s="239"/>
    </row>
    <row r="46" spans="1:1">
      <c r="A46" s="239"/>
    </row>
    <row r="47" spans="1:1">
      <c r="A47" s="239"/>
    </row>
    <row r="48" spans="1:1">
      <c r="A48" s="239"/>
    </row>
    <row r="49" spans="1:1">
      <c r="A49" s="239"/>
    </row>
    <row r="50" spans="1:1">
      <c r="A50" s="239"/>
    </row>
    <row r="51" spans="1:1">
      <c r="A51" s="239"/>
    </row>
    <row r="52" spans="1:1">
      <c r="A52" s="239"/>
    </row>
    <row r="53" spans="1:1">
      <c r="A53" s="239"/>
    </row>
    <row r="54" spans="1:1">
      <c r="A54" s="239"/>
    </row>
    <row r="55" spans="1:1">
      <c r="A55" s="239"/>
    </row>
    <row r="56" spans="1:1">
      <c r="A56" s="239"/>
    </row>
    <row r="57" spans="1:1">
      <c r="A57" s="239"/>
    </row>
    <row r="58" spans="1:1">
      <c r="A58" s="239"/>
    </row>
    <row r="59" spans="1:1">
      <c r="A59" s="239"/>
    </row>
    <row r="60" spans="1:1">
      <c r="A60" s="239"/>
    </row>
    <row r="61" spans="1:1">
      <c r="A61" s="239"/>
    </row>
    <row r="62" spans="1:1">
      <c r="A62" s="239"/>
    </row>
    <row r="63" spans="1:1">
      <c r="A63" s="239"/>
    </row>
    <row r="64" spans="1:1">
      <c r="A64" s="239"/>
    </row>
    <row r="65" spans="1:6">
      <c r="A65" s="239"/>
    </row>
    <row r="66" spans="1:6">
      <c r="A66" s="239"/>
    </row>
    <row r="67" spans="1:6">
      <c r="A67" s="239"/>
    </row>
    <row r="68" spans="1:6">
      <c r="A68" s="239"/>
    </row>
    <row r="69" spans="1:6">
      <c r="A69" s="239"/>
    </row>
    <row r="70" spans="1:6">
      <c r="A70" s="239"/>
    </row>
    <row r="71" spans="1:6">
      <c r="A71" s="239"/>
    </row>
    <row r="72" spans="1:6">
      <c r="A72" s="239"/>
    </row>
    <row r="73" spans="1:6">
      <c r="A73" s="239"/>
    </row>
    <row r="74" spans="1:6">
      <c r="A74" s="239"/>
    </row>
    <row r="75" spans="1:6">
      <c r="A75" s="239"/>
    </row>
    <row r="76" spans="1:6">
      <c r="A76" s="239"/>
    </row>
    <row r="77" spans="1:6">
      <c r="A77" s="239" t="str">
        <f>IF(B77="","",$A$3 &amp;"25")</f>
        <v/>
      </c>
      <c r="F77" s="241" t="str">
        <f t="shared" ref="F77:F97" si="1">IF(E77="","",D77*E77)</f>
        <v/>
      </c>
    </row>
    <row r="78" spans="1:6">
      <c r="A78" s="239" t="str">
        <f>IF(B78="","",$A$3 &amp;"26")</f>
        <v/>
      </c>
      <c r="F78" s="241" t="str">
        <f t="shared" si="1"/>
        <v/>
      </c>
    </row>
    <row r="79" spans="1:6">
      <c r="A79" s="239" t="str">
        <f>IF(B79="","",$A$3 &amp;"27")</f>
        <v/>
      </c>
      <c r="F79" s="241" t="str">
        <f t="shared" si="1"/>
        <v/>
      </c>
    </row>
    <row r="80" spans="1:6">
      <c r="A80" s="239" t="str">
        <f>IF(B80="","",$A$3 &amp;"28")</f>
        <v/>
      </c>
      <c r="F80" s="241" t="str">
        <f t="shared" si="1"/>
        <v/>
      </c>
    </row>
    <row r="81" spans="1:6">
      <c r="A81" s="239" t="str">
        <f>IF(B81="","",$A$3 &amp;"29")</f>
        <v/>
      </c>
      <c r="F81" s="241" t="str">
        <f t="shared" si="1"/>
        <v/>
      </c>
    </row>
    <row r="82" spans="1:6">
      <c r="A82" s="239" t="str">
        <f>IF(B82="","",$A$3 &amp;"30")</f>
        <v/>
      </c>
      <c r="F82" s="241" t="str">
        <f t="shared" si="1"/>
        <v/>
      </c>
    </row>
    <row r="83" spans="1:6">
      <c r="A83" s="239" t="str">
        <f>IF(B83="","",$A$3 &amp;"31")</f>
        <v/>
      </c>
      <c r="F83" s="241" t="str">
        <f t="shared" si="1"/>
        <v/>
      </c>
    </row>
    <row r="84" spans="1:6">
      <c r="A84" s="239" t="str">
        <f>IF(B84="","",$A$3 &amp;"32")</f>
        <v/>
      </c>
      <c r="F84" s="241" t="str">
        <f t="shared" si="1"/>
        <v/>
      </c>
    </row>
    <row r="85" spans="1:6">
      <c r="A85" s="239" t="str">
        <f>IF(B85="","",$A$3 &amp;"33")</f>
        <v/>
      </c>
      <c r="F85" s="241" t="str">
        <f t="shared" si="1"/>
        <v/>
      </c>
    </row>
    <row r="86" spans="1:6">
      <c r="A86" s="239" t="str">
        <f>IF(B86="","",$A$3 &amp;"34")</f>
        <v/>
      </c>
      <c r="F86" s="241" t="str">
        <f t="shared" si="1"/>
        <v/>
      </c>
    </row>
    <row r="87" spans="1:6">
      <c r="A87" s="239" t="str">
        <f>IF(B87="","",$A$3 &amp;"35")</f>
        <v/>
      </c>
      <c r="F87" s="241" t="str">
        <f t="shared" si="1"/>
        <v/>
      </c>
    </row>
    <row r="88" spans="1:6">
      <c r="A88" s="239" t="str">
        <f>IF(B88="","",$A$3 &amp;"36")</f>
        <v/>
      </c>
      <c r="F88" s="241" t="str">
        <f t="shared" si="1"/>
        <v/>
      </c>
    </row>
    <row r="89" spans="1:6">
      <c r="A89" s="239" t="str">
        <f>IF(B89="","",$A$3 &amp;"37")</f>
        <v/>
      </c>
      <c r="F89" s="241" t="str">
        <f t="shared" si="1"/>
        <v/>
      </c>
    </row>
    <row r="90" spans="1:6">
      <c r="A90" s="239" t="str">
        <f>IF(B90="","",$A$3 &amp;"38")</f>
        <v/>
      </c>
      <c r="F90" s="241" t="str">
        <f t="shared" si="1"/>
        <v/>
      </c>
    </row>
    <row r="91" spans="1:6">
      <c r="A91" s="239" t="str">
        <f>IF(B91="","",$A$3 &amp;"39")</f>
        <v/>
      </c>
      <c r="F91" s="241" t="str">
        <f t="shared" si="1"/>
        <v/>
      </c>
    </row>
    <row r="92" spans="1:6">
      <c r="A92" s="239" t="str">
        <f>IF(B92="","",$A$3 &amp;"40")</f>
        <v/>
      </c>
      <c r="F92" s="241" t="str">
        <f t="shared" si="1"/>
        <v/>
      </c>
    </row>
    <row r="93" spans="1:6">
      <c r="A93" s="239" t="str">
        <f>IF(B93="","",$A$3 &amp;"41")</f>
        <v/>
      </c>
      <c r="F93" s="241" t="str">
        <f t="shared" si="1"/>
        <v/>
      </c>
    </row>
    <row r="94" spans="1:6">
      <c r="A94" s="239" t="str">
        <f>IF(B94="","",$A$3 &amp;"42")</f>
        <v/>
      </c>
      <c r="F94" s="241" t="str">
        <f t="shared" si="1"/>
        <v/>
      </c>
    </row>
    <row r="95" spans="1:6">
      <c r="A95" s="239" t="str">
        <f>IF(B95="","",$A$3 &amp;"43")</f>
        <v/>
      </c>
      <c r="F95" s="241" t="str">
        <f t="shared" si="1"/>
        <v/>
      </c>
    </row>
    <row r="96" spans="1:6">
      <c r="A96" s="239" t="str">
        <f>IF(B96="","",$A$3 &amp;"44")</f>
        <v/>
      </c>
      <c r="F96" s="241" t="str">
        <f t="shared" si="1"/>
        <v/>
      </c>
    </row>
    <row r="97" spans="1:6">
      <c r="A97" s="239" t="str">
        <f>IF(B97="","",$A$3 &amp;"45")</f>
        <v/>
      </c>
      <c r="F97" s="241" t="str">
        <f t="shared" si="1"/>
        <v/>
      </c>
    </row>
    <row r="98" spans="1:6">
      <c r="A98" s="239"/>
    </row>
    <row r="99" spans="1:6">
      <c r="A99" s="239"/>
    </row>
    <row r="100" spans="1:6">
      <c r="A100" s="239"/>
    </row>
    <row r="101" spans="1:6">
      <c r="A101" s="239"/>
    </row>
    <row r="102" spans="1:6">
      <c r="A102" s="239"/>
    </row>
    <row r="103" spans="1:6">
      <c r="A103" s="239"/>
    </row>
    <row r="104" spans="1:6">
      <c r="A104" s="239" t="str">
        <f>IF(B104="","",$A$3 &amp;"46")</f>
        <v/>
      </c>
      <c r="F104" s="241" t="str">
        <f>IF(E104="","",D104*E104)</f>
        <v/>
      </c>
    </row>
    <row r="105" spans="1:6">
      <c r="A105" s="239" t="str">
        <f>IF(B105="","",$A$3 &amp;"47")</f>
        <v/>
      </c>
      <c r="F105" s="241" t="str">
        <f>IF(E105="","",D105*E105)</f>
        <v/>
      </c>
    </row>
    <row r="106" spans="1:6">
      <c r="A106" s="239" t="str">
        <f>IF(B106="","",$A$3 &amp;"48")</f>
        <v/>
      </c>
      <c r="F106" s="241" t="str">
        <f>IF(E106="","",D106*E106)</f>
        <v/>
      </c>
    </row>
    <row r="107" spans="1:6">
      <c r="A107" s="239" t="str">
        <f>IF(B107="","",$A$3 &amp;"49")</f>
        <v/>
      </c>
      <c r="F107" s="241" t="str">
        <f>IF(E107="","",D107*E107)</f>
        <v/>
      </c>
    </row>
    <row r="108" spans="1:6">
      <c r="A108" s="239" t="str">
        <f>IF(B108="","",$A$3 &amp;"50")</f>
        <v/>
      </c>
      <c r="F108" s="241" t="str">
        <f>IF(E108="","",D108*E108)</f>
        <v/>
      </c>
    </row>
    <row r="145" spans="2:2">
      <c r="B145" s="239"/>
    </row>
  </sheetData>
  <pageMargins left="0.98425196850393704" right="0.59055118110236227" top="0.78740157480314965" bottom="0.78740157480314965" header="0.31496062992125984" footer="0.31496062992125984"/>
  <pageSetup paperSize="9" scale="75" orientation="portrait" r:id="rId1"/>
  <headerFooter>
    <oddHeader>&amp;R&amp;8GRAĐEVINA:
ZGRADA DRŽAVNOG ODVJETNIŠTVA</oddHeader>
    <oddFooter>&amp;L&amp;8IZRADIO:  Goran Vučković, dipl.ing.građ.&amp;10
&amp;R&amp;8TROŠKOVNIK VODOVODA I ODODNJE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C4"/>
  <sheetViews>
    <sheetView view="pageBreakPreview" zoomScale="85" zoomScaleNormal="100" zoomScaleSheetLayoutView="85" workbookViewId="0">
      <selection activeCell="C3" sqref="C3"/>
    </sheetView>
  </sheetViews>
  <sheetFormatPr defaultRowHeight="12.75"/>
  <cols>
    <col min="1" max="1" width="9.140625" style="239"/>
    <col min="2" max="2" width="67.7109375" style="240" customWidth="1"/>
    <col min="3" max="3" width="18.42578125" style="241" customWidth="1"/>
    <col min="4" max="16384" width="9.140625" style="239"/>
  </cols>
  <sheetData>
    <row r="1" spans="1:3" s="234" customFormat="1" ht="39.950000000000003" customHeight="1" thickBot="1">
      <c r="A1" s="289"/>
      <c r="B1" s="269" t="s">
        <v>302</v>
      </c>
      <c r="C1" s="290" t="s">
        <v>252</v>
      </c>
    </row>
    <row r="2" spans="1:3" s="234" customFormat="1" ht="15.75">
      <c r="C2" s="274"/>
    </row>
    <row r="3" spans="1:3" s="234" customFormat="1" ht="30" customHeight="1" thickBot="1">
      <c r="A3" s="355" t="s">
        <v>253</v>
      </c>
      <c r="B3" s="356" t="s">
        <v>295</v>
      </c>
      <c r="C3" s="357">
        <f>'VODOVOD-RADOVI'!F13</f>
        <v>0</v>
      </c>
    </row>
    <row r="4" spans="1:3" ht="16.5" thickBot="1">
      <c r="A4" s="234"/>
      <c r="B4" s="358" t="s">
        <v>303</v>
      </c>
      <c r="C4" s="359">
        <f>SUM(C3:C3)</f>
        <v>0</v>
      </c>
    </row>
  </sheetData>
  <pageMargins left="0.98425196850393704" right="0.59055118110236227" top="0.98425196850393704" bottom="0.98425196850393704" header="0.51181102362204722" footer="0.51181102362204722"/>
  <pageSetup paperSize="9" scale="80" orientation="portrait" r:id="rId1"/>
  <headerFooter alignWithMargins="0">
    <oddHeader>&amp;R&amp;8GRAĐEVINA:  
ZGRADA DRŽAVNOG ODVJETNIŠTVA</oddHeader>
    <oddFooter>&amp;LIZRADIO: Goran Vučković, dipl.ing.građ.&amp;RTROŠKOVNIK VODOVODA I ODVODNJE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12</vt:i4>
      </vt:variant>
    </vt:vector>
  </HeadingPairs>
  <TitlesOfParts>
    <vt:vector size="22" baseType="lpstr">
      <vt:lpstr>NASLOVNICA</vt:lpstr>
      <vt:lpstr>GRAĐ-SJEVER</vt:lpstr>
      <vt:lpstr>GRIJANJE-OPĆI</vt:lpstr>
      <vt:lpstr>GRIJANJE-RADOVI</vt:lpstr>
      <vt:lpstr>GRIJANJE-REKAP</vt:lpstr>
      <vt:lpstr>VODOVOD-NASLOV</vt:lpstr>
      <vt:lpstr>VODOVOD-OPĆI</vt:lpstr>
      <vt:lpstr>VODOVOD-RADOVI</vt:lpstr>
      <vt:lpstr>VODOVOD-REKAP</vt:lpstr>
      <vt:lpstr>REKAPITULACIJA</vt:lpstr>
      <vt:lpstr>'GRAĐ-SJEVER'!Ispis_naslova</vt:lpstr>
      <vt:lpstr>NASLOVNICA!Ispis_naslova</vt:lpstr>
      <vt:lpstr>'VODOVOD-RADOVI'!Ispis_naslova</vt:lpstr>
      <vt:lpstr>'GRAĐ-SJEVER'!Podrucje_ispisa</vt:lpstr>
      <vt:lpstr>'GRIJANJE-OPĆI'!Podrucje_ispisa</vt:lpstr>
      <vt:lpstr>'GRIJANJE-RADOVI'!Podrucje_ispisa</vt:lpstr>
      <vt:lpstr>'GRIJANJE-REKAP'!Podrucje_ispisa</vt:lpstr>
      <vt:lpstr>NASLOVNICA!Podrucje_ispisa</vt:lpstr>
      <vt:lpstr>REKAPITULACIJA!Podrucje_ispisa</vt:lpstr>
      <vt:lpstr>'VODOVOD-NASLOV'!Podrucje_ispisa</vt:lpstr>
      <vt:lpstr>'VODOVOD-RADOVI'!Podrucje_ispisa</vt:lpstr>
      <vt:lpstr>'VODOVOD-REKAP'!Podrucje_ispisa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toxin</dc:creator>
  <cp:lastModifiedBy>MPU</cp:lastModifiedBy>
  <cp:lastPrinted>2022-09-26T08:59:39Z</cp:lastPrinted>
  <dcterms:created xsi:type="dcterms:W3CDTF">2018-06-04T07:46:26Z</dcterms:created>
  <dcterms:modified xsi:type="dcterms:W3CDTF">2022-10-10T14:12:49Z</dcterms:modified>
</cp:coreProperties>
</file>